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285" windowWidth="9720" windowHeight="6540" tabRatio="816"/>
  </bookViews>
  <sheets>
    <sheet name="Cover Sheet" sheetId="1" r:id="rId1"/>
    <sheet name="Prime Direct Costs" sheetId="2" r:id="rId2"/>
    <sheet name="Profit" sheetId="4" r:id="rId3"/>
    <sheet name="Profit Factor Tables" sheetId="5" r:id="rId4"/>
  </sheets>
  <calcPr calcId="125725"/>
</workbook>
</file>

<file path=xl/calcChain.xml><?xml version="1.0" encoding="utf-8"?>
<calcChain xmlns="http://schemas.openxmlformats.org/spreadsheetml/2006/main">
  <c r="H2" i="1"/>
  <c r="F5" i="4" s="1"/>
  <c r="F20" i="1"/>
  <c r="G40"/>
  <c r="F46" s="1"/>
  <c r="F48" s="1"/>
  <c r="C58"/>
  <c r="E4" i="2"/>
  <c r="H4"/>
  <c r="K4"/>
  <c r="E5"/>
  <c r="H5"/>
  <c r="K5"/>
  <c r="E6"/>
  <c r="H6"/>
  <c r="H50" s="1"/>
  <c r="F12" i="1" s="1"/>
  <c r="K6" i="2"/>
  <c r="E7"/>
  <c r="H7"/>
  <c r="K7"/>
  <c r="K25" s="1"/>
  <c r="E8"/>
  <c r="H8"/>
  <c r="K8"/>
  <c r="E9"/>
  <c r="H9"/>
  <c r="K9"/>
  <c r="H10"/>
  <c r="K10"/>
  <c r="E11"/>
  <c r="H11"/>
  <c r="K11"/>
  <c r="E12"/>
  <c r="H12"/>
  <c r="K12"/>
  <c r="E13"/>
  <c r="H13"/>
  <c r="K13"/>
  <c r="E14"/>
  <c r="H14"/>
  <c r="K14"/>
  <c r="E15"/>
  <c r="H15"/>
  <c r="K15"/>
  <c r="E16"/>
  <c r="H16"/>
  <c r="K16"/>
  <c r="E17"/>
  <c r="H17"/>
  <c r="K17"/>
  <c r="E18"/>
  <c r="H18"/>
  <c r="K18"/>
  <c r="E19"/>
  <c r="H19"/>
  <c r="K19"/>
  <c r="E20"/>
  <c r="H20"/>
  <c r="K20"/>
  <c r="E21"/>
  <c r="H21"/>
  <c r="K21"/>
  <c r="E22"/>
  <c r="H22"/>
  <c r="K22"/>
  <c r="E23"/>
  <c r="H23"/>
  <c r="K23"/>
  <c r="E24"/>
  <c r="H24"/>
  <c r="K24"/>
  <c r="E25"/>
  <c r="H25"/>
  <c r="E26"/>
  <c r="H26"/>
  <c r="E27"/>
  <c r="H27"/>
  <c r="E28"/>
  <c r="H28"/>
  <c r="K28"/>
  <c r="K50" s="1"/>
  <c r="F18" i="1" s="1"/>
  <c r="E29" i="2"/>
  <c r="H29"/>
  <c r="K29"/>
  <c r="E30"/>
  <c r="H30"/>
  <c r="K30"/>
  <c r="E31"/>
  <c r="H31"/>
  <c r="K31"/>
  <c r="E32"/>
  <c r="H32"/>
  <c r="K32"/>
  <c r="E33"/>
  <c r="H33"/>
  <c r="K33"/>
  <c r="E34"/>
  <c r="H34"/>
  <c r="K34"/>
  <c r="E35"/>
  <c r="H35"/>
  <c r="K35"/>
  <c r="E36"/>
  <c r="H36"/>
  <c r="K36"/>
  <c r="E37"/>
  <c r="H37"/>
  <c r="K37"/>
  <c r="E38"/>
  <c r="H38"/>
  <c r="K38"/>
  <c r="E39"/>
  <c r="H39"/>
  <c r="K39"/>
  <c r="E40"/>
  <c r="H40"/>
  <c r="K40"/>
  <c r="E41"/>
  <c r="H41"/>
  <c r="K41"/>
  <c r="E42"/>
  <c r="H42"/>
  <c r="K42"/>
  <c r="E43"/>
  <c r="H43"/>
  <c r="K43"/>
  <c r="E44"/>
  <c r="H44"/>
  <c r="K44"/>
  <c r="E45"/>
  <c r="H45"/>
  <c r="K45"/>
  <c r="E46"/>
  <c r="H46"/>
  <c r="K46"/>
  <c r="E47"/>
  <c r="H47"/>
  <c r="K47"/>
  <c r="E48"/>
  <c r="H48"/>
  <c r="K48"/>
  <c r="E49"/>
  <c r="H49"/>
  <c r="K49"/>
  <c r="E50"/>
  <c r="F10" i="1" s="1"/>
  <c r="A3" i="4"/>
  <c r="A5"/>
  <c r="I11"/>
  <c r="I12"/>
  <c r="I13"/>
  <c r="I14"/>
  <c r="I15"/>
  <c r="I16"/>
  <c r="I17"/>
  <c r="I18" l="1"/>
  <c r="C50" i="1" s="1"/>
  <c r="F15"/>
  <c r="F13"/>
  <c r="F14" s="1"/>
  <c r="F11"/>
  <c r="F16"/>
  <c r="F17" s="1"/>
  <c r="K51" i="2"/>
  <c r="G19" i="1" l="1"/>
  <c r="F45" l="1"/>
  <c r="G21"/>
  <c r="G47" l="1"/>
  <c r="G49"/>
  <c r="F50" s="1"/>
  <c r="G51" s="1"/>
  <c r="F52" s="1"/>
  <c r="F53"/>
  <c r="F54"/>
  <c r="G55" l="1"/>
  <c r="F56" l="1"/>
  <c r="G57" s="1"/>
</calcChain>
</file>

<file path=xl/sharedStrings.xml><?xml version="1.0" encoding="utf-8"?>
<sst xmlns="http://schemas.openxmlformats.org/spreadsheetml/2006/main" count="405" uniqueCount="211">
  <si>
    <t>PROPOSAL/ESTIMATE FOR CONTRACT MODIFICATION</t>
  </si>
  <si>
    <t>DATE:</t>
  </si>
  <si>
    <t>CONTRACT TITLE:</t>
  </si>
  <si>
    <t xml:space="preserve"> </t>
  </si>
  <si>
    <t>Revisions/Comments</t>
  </si>
  <si>
    <t>Direct Materials</t>
  </si>
  <si>
    <t>Sales Tax on Materials</t>
  </si>
  <si>
    <t>of line 1</t>
  </si>
  <si>
    <t>Direct Labor</t>
  </si>
  <si>
    <t>of line 3</t>
  </si>
  <si>
    <t>Rental Equipment</t>
  </si>
  <si>
    <t>Sales Tax on Rental Equipment</t>
  </si>
  <si>
    <t>of line 5</t>
  </si>
  <si>
    <t>SUBTOTAL (add lines 1-7)</t>
  </si>
  <si>
    <t>Small Tools &amp; Consumables</t>
  </si>
  <si>
    <t>B &amp; O Tax</t>
  </si>
  <si>
    <t>Remarks:</t>
  </si>
  <si>
    <t>Prime Contractor's Bond Premium</t>
  </si>
  <si>
    <t xml:space="preserve">ITEMS OF WORK FOR </t>
  </si>
  <si>
    <t>QTY</t>
  </si>
  <si>
    <t>UNIT</t>
  </si>
  <si>
    <t>MATERIAL</t>
  </si>
  <si>
    <t>LABOR COST</t>
  </si>
  <si>
    <t>Unit Cost</t>
  </si>
  <si>
    <t>Total Cost</t>
  </si>
  <si>
    <t>Days</t>
  </si>
  <si>
    <t>Rate</t>
  </si>
  <si>
    <t>Total</t>
  </si>
  <si>
    <t>Total (Rented)</t>
  </si>
  <si>
    <t>Total (Owned)</t>
  </si>
  <si>
    <t xml:space="preserve">Signature &amp; Title of preparer:  </t>
  </si>
  <si>
    <t>PRIME CONTRACTOR MARKUPS</t>
  </si>
  <si>
    <t>Prime's Home Office Overhead (G&amp;A)</t>
  </si>
  <si>
    <t>Prime Contractor's Work (from line 12)</t>
  </si>
  <si>
    <t xml:space="preserve">(Delays Only) Field Office Overhead </t>
  </si>
  <si>
    <t>Subcontractor's Work (from line 27)</t>
  </si>
  <si>
    <t>of line 30</t>
  </si>
  <si>
    <t>SUBTOTAL (add lines 28-31)</t>
  </si>
  <si>
    <t>of line 32</t>
  </si>
  <si>
    <t>SUBTOTAL (add lines 32 &amp; 33)</t>
  </si>
  <si>
    <t>of line 34</t>
  </si>
  <si>
    <t>of line 36</t>
  </si>
  <si>
    <r>
      <t>TOTAL COST (</t>
    </r>
    <r>
      <rPr>
        <b/>
        <i/>
        <sz val="9"/>
        <rFont val="Arial"/>
      </rPr>
      <t>Add Lines 36 &amp; 37</t>
    </r>
    <r>
      <rPr>
        <b/>
        <sz val="9"/>
        <rFont val="Arial"/>
      </rPr>
      <t>)</t>
    </r>
  </si>
  <si>
    <t xml:space="preserve">  </t>
  </si>
  <si>
    <t>CASE DESCRIPTION:</t>
  </si>
  <si>
    <t>of line 3 &amp; 4</t>
  </si>
  <si>
    <t xml:space="preserve">Owned Equipment </t>
  </si>
  <si>
    <t>PRIME CONTRACTOR'S WORK EXCLUDING MARKUPS</t>
  </si>
  <si>
    <t>Direct Supervision (hourly workers)</t>
  </si>
  <si>
    <t>Days   X    Rate</t>
  </si>
  <si>
    <r>
      <t>SUBCONTRACTORS' SUBTOTAL (</t>
    </r>
    <r>
      <rPr>
        <b/>
        <i/>
        <sz val="9"/>
        <rFont val="Arial"/>
      </rPr>
      <t>Add lines 24-26</t>
    </r>
    <r>
      <rPr>
        <b/>
        <sz val="9"/>
        <rFont val="Arial"/>
      </rPr>
      <t>)</t>
    </r>
  </si>
  <si>
    <t>CONTRACTOR'S NAME:</t>
  </si>
  <si>
    <t>RENTAL EQUIPMENT</t>
  </si>
  <si>
    <t>OWNED EQUIPMENT</t>
  </si>
  <si>
    <t>TOTAL EQUIPMENT</t>
  </si>
  <si>
    <t>DIRECT PRIME CONTRACTOR'S TOTALS</t>
  </si>
  <si>
    <t>Hrs/Unit</t>
  </si>
  <si>
    <t>Hrly Rate</t>
  </si>
  <si>
    <t>PRIME CONTRACTOR</t>
  </si>
  <si>
    <t>PROFIT ANALYSIS</t>
  </si>
  <si>
    <t>MULTIPLIER</t>
  </si>
  <si>
    <t>PERCENTAGE</t>
  </si>
  <si>
    <t xml:space="preserve"> FACTOR</t>
  </si>
  <si>
    <t>RANGE</t>
  </si>
  <si>
    <t>USE</t>
  </si>
  <si>
    <t>RATE</t>
  </si>
  <si>
    <t>VALUE</t>
  </si>
  <si>
    <t xml:space="preserve"> Degree of Risk</t>
  </si>
  <si>
    <t>.03 - .12</t>
  </si>
  <si>
    <t>X</t>
  </si>
  <si>
    <t>=</t>
  </si>
  <si>
    <t xml:space="preserve"> Relative Difficulty of Work</t>
  </si>
  <si>
    <t xml:space="preserve"> Size of Job</t>
  </si>
  <si>
    <t>.12 - .03</t>
  </si>
  <si>
    <t xml:space="preserve"> Period of Performance</t>
  </si>
  <si>
    <t xml:space="preserve"> Contractor's Investment</t>
  </si>
  <si>
    <t xml:space="preserve"> Assistance by Government</t>
  </si>
  <si>
    <t>PROFIT PERCENTAGE</t>
  </si>
  <si>
    <t>REASONS FOR WEIGHTS ASSIGNED</t>
  </si>
  <si>
    <t xml:space="preserve"> 1.  Risk:</t>
  </si>
  <si>
    <t xml:space="preserve">Where the work involves no risk or the degree of risk is very small, the weighting should be .03;  as the degree of risk increases, </t>
  </si>
  <si>
    <t xml:space="preserve">unit price items for which quantities are provided.  Other things to consider, the portion of work to be done by subcontractors, </t>
  </si>
  <si>
    <t>nature of work, where work is to be performed, reasonableness of negotiated costs, amount of labor included in costs,  whether</t>
  </si>
  <si>
    <t>negotiation is before or after performance of work, etc.</t>
  </si>
  <si>
    <t xml:space="preserve"> 2.  Difficulty:</t>
  </si>
  <si>
    <t>If the work is most difficult and complex, the weighting should be .12 and should be proportionately reduced to .03 on the simplest</t>
  </si>
  <si>
    <t>jobs.  This factor is tied in to some extent with the degree of risk.  Some things to consider:  the nature of the work,  by whom it is</t>
  </si>
  <si>
    <t>done, where, what is the time schedule, etc.</t>
  </si>
  <si>
    <t xml:space="preserve"> 3.  Size of Job:</t>
  </si>
  <si>
    <t>All work not in excess of $100,000 shall be weighted at .12.  Work estimated between $100,000 and $5,000,000 shall be proportionally</t>
  </si>
  <si>
    <t>weighted from .12 to .05.  Work from $5,000,000 to $10,000,000 shall be weighted at .04 and work in excess of $10,000,000 at .03.</t>
  </si>
  <si>
    <t xml:space="preserve"> 4.  Period:</t>
  </si>
  <si>
    <t>Jobs in excess of 24 months are to be weighted at .12.  Jobs of lessor duration are to be proportionately weighted to a minimum of</t>
  </si>
  <si>
    <t xml:space="preserve"> 5.  Investment:</t>
  </si>
  <si>
    <t xml:space="preserve">To be weighted from .03 to .12 on the basis of below average, average, and above average.  Things to consider:  amount of </t>
  </si>
  <si>
    <t>subcontracting, mobilization payment item, Government-furnished property,  method of making progress payments, etc.</t>
  </si>
  <si>
    <t xml:space="preserve"> 6.  Gov't Assistance:</t>
  </si>
  <si>
    <t>To be weighted from .12 to .03 on the basis of average to above average.  Things to consider:  use of Government-owned property,</t>
  </si>
  <si>
    <t>equipment and facilities, expediting assistance, etc.</t>
  </si>
  <si>
    <t xml:space="preserve"> 7.  Subcontracting:</t>
  </si>
  <si>
    <t xml:space="preserve">To be weighted inversely proportional to the amount of subcontracting.  Where 80% or more of  the work is to be subcontracted, </t>
  </si>
  <si>
    <t>the weighting is to be .03 and such weighting proportionally increased to .12 where all the work is performed by the Contractor's</t>
  </si>
  <si>
    <t>own forces.</t>
  </si>
  <si>
    <t>Date:</t>
  </si>
  <si>
    <t>Profit %=</t>
  </si>
  <si>
    <t>WEIGHTED GUIDELINE</t>
  </si>
  <si>
    <t>SIZE OF JOB</t>
  </si>
  <si>
    <t>FACTOR</t>
  </si>
  <si>
    <t>PERIOD OF PERFORMANCE*</t>
  </si>
  <si>
    <t>TO</t>
  </si>
  <si>
    <t>0.120</t>
  </si>
  <si>
    <t>OVER</t>
  </si>
  <si>
    <t>MONTHS</t>
  </si>
  <si>
    <t>--------------</t>
  </si>
  <si>
    <t>0.119</t>
  </si>
  <si>
    <t>to</t>
  </si>
  <si>
    <t>0.116</t>
  </si>
  <si>
    <t>0.117</t>
  </si>
  <si>
    <t>0.112</t>
  </si>
  <si>
    <t>0.109</t>
  </si>
  <si>
    <t>0.114</t>
  </si>
  <si>
    <t>0.105</t>
  </si>
  <si>
    <t>0.113</t>
  </si>
  <si>
    <t>0.101</t>
  </si>
  <si>
    <t>0.111</t>
  </si>
  <si>
    <t>0.098</t>
  </si>
  <si>
    <t>0.110</t>
  </si>
  <si>
    <t>0.094</t>
  </si>
  <si>
    <t>0.090</t>
  </si>
  <si>
    <t>0.107</t>
  </si>
  <si>
    <t>0.086</t>
  </si>
  <si>
    <t>0.106</t>
  </si>
  <si>
    <t>0.082</t>
  </si>
  <si>
    <t>0.104</t>
  </si>
  <si>
    <t>0.079</t>
  </si>
  <si>
    <t>0.103</t>
  </si>
  <si>
    <t>0.075</t>
  </si>
  <si>
    <t>0.071</t>
  </si>
  <si>
    <t>0.100</t>
  </si>
  <si>
    <t>0.068</t>
  </si>
  <si>
    <t>0.099</t>
  </si>
  <si>
    <t>0.064</t>
  </si>
  <si>
    <t>0.097</t>
  </si>
  <si>
    <t>0.060</t>
  </si>
  <si>
    <t>0.096</t>
  </si>
  <si>
    <t>0.056</t>
  </si>
  <si>
    <t>0.052</t>
  </si>
  <si>
    <t>0.093</t>
  </si>
  <si>
    <t>0.049</t>
  </si>
  <si>
    <t>0.091</t>
  </si>
  <si>
    <t>0.045</t>
  </si>
  <si>
    <t>0.041</t>
  </si>
  <si>
    <t>0.089</t>
  </si>
  <si>
    <t>0.038</t>
  </si>
  <si>
    <t>0.087</t>
  </si>
  <si>
    <t>0.034</t>
  </si>
  <si>
    <t xml:space="preserve">UNDER </t>
  </si>
  <si>
    <t>DAYS</t>
  </si>
  <si>
    <t>0.030</t>
  </si>
  <si>
    <t>0.084</t>
  </si>
  <si>
    <t>0.000</t>
  </si>
  <si>
    <t>0.083</t>
  </si>
  <si>
    <t>0.081</t>
  </si>
  <si>
    <t>*THIS IS THE TIME TO ACTUALLY PERFORM</t>
  </si>
  <si>
    <t>0.080</t>
  </si>
  <si>
    <t xml:space="preserve">  THE CHANGE ORDER WORK.</t>
  </si>
  <si>
    <t>0.077</t>
  </si>
  <si>
    <t>0.076</t>
  </si>
  <si>
    <t>0.074</t>
  </si>
  <si>
    <t>0.073</t>
  </si>
  <si>
    <t>SUBCONTRACTING</t>
  </si>
  <si>
    <t>0.070</t>
  </si>
  <si>
    <t>SUB -</t>
  </si>
  <si>
    <t>OR</t>
  </si>
  <si>
    <t>MORE</t>
  </si>
  <si>
    <t>0.069</t>
  </si>
  <si>
    <t>0.042</t>
  </si>
  <si>
    <t>0.067</t>
  </si>
  <si>
    <t>0.055</t>
  </si>
  <si>
    <t>0.066</t>
  </si>
  <si>
    <t>0.063</t>
  </si>
  <si>
    <t>0.092</t>
  </si>
  <si>
    <t>0.061</t>
  </si>
  <si>
    <t>0.118</t>
  </si>
  <si>
    <t>0.059</t>
  </si>
  <si>
    <t>0.057</t>
  </si>
  <si>
    <t>0.054</t>
  </si>
  <si>
    <t>0.053</t>
  </si>
  <si>
    <t>0.051</t>
  </si>
  <si>
    <t>0.050</t>
  </si>
  <si>
    <t>0.040</t>
  </si>
  <si>
    <t>PROFIT FACTOR TABLES</t>
  </si>
  <si>
    <t xml:space="preserve"> Subcontracting</t>
  </si>
  <si>
    <t>the weighting should be increased up to a maximum of .12.    Lump sum items will have, generally, a higher weighted value than</t>
  </si>
  <si>
    <t>(See attached table)</t>
  </si>
  <si>
    <t>Note: only edit "USE" factors shown in green</t>
  </si>
  <si>
    <t>SUBCONTRACTOR NAMES &amp; TOTALS EXCLUDING PRIME MARKUPS</t>
  </si>
  <si>
    <t>.03 for jobs not to exceed 30 days.  The period applies to only the change -- not the contract duration.</t>
  </si>
  <si>
    <r>
      <t>PRIME CONTRACTOR SUBTOTAL (</t>
    </r>
    <r>
      <rPr>
        <b/>
        <i/>
        <sz val="8"/>
        <rFont val="Arial"/>
      </rPr>
      <t>Add Lines 10 &amp; 11</t>
    </r>
    <r>
      <rPr>
        <b/>
        <sz val="8"/>
        <rFont val="Arial"/>
        <family val="2"/>
      </rPr>
      <t>)</t>
    </r>
  </si>
  <si>
    <t>SUBTOTAL (add lines 28-29)</t>
  </si>
  <si>
    <t>___ Work Days  ____ Calendar Days (Check One)</t>
  </si>
  <si>
    <t>Attach Justification (Schedule Analysis) For Each Time Request.</t>
  </si>
  <si>
    <t>Requested Time Extension in Line 11 equals:</t>
  </si>
  <si>
    <t>Prime's Profit (From Profit Worksheet)</t>
  </si>
  <si>
    <t>Prime Contractor's Insurance</t>
  </si>
  <si>
    <t>Prime Contractor's Builder's Risk</t>
  </si>
  <si>
    <t>SUBTOTAL  (add lines 34, 35, 36 &amp; 37)</t>
  </si>
  <si>
    <t>CONTRACT: W912DW-</t>
  </si>
  <si>
    <t xml:space="preserve">CASE: FL </t>
  </si>
  <si>
    <t>Labor Insurance, Taxes &amp; Fringe Benefits</t>
  </si>
  <si>
    <t>FOR USACE OFFICE:  JBLM Area Office</t>
  </si>
</sst>
</file>

<file path=xl/styles.xml><?xml version="1.0" encoding="utf-8"?>
<styleSheet xmlns="http://schemas.openxmlformats.org/spreadsheetml/2006/main">
  <numFmts count="12">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00%"/>
    <numFmt numFmtId="166" formatCode="0."/>
    <numFmt numFmtId="167" formatCode="d\ mmmm\ yyyy"/>
    <numFmt numFmtId="168" formatCode="&quot;$&quot;#,##0"/>
    <numFmt numFmtId="169" formatCode="0.000"/>
    <numFmt numFmtId="170" formatCode="_(* #,##0_);_(* \(#,##0\);_(* &quot;-&quot;??_);_(@_)"/>
  </numFmts>
  <fonts count="35">
    <font>
      <sz val="10"/>
      <name val="Arial"/>
    </font>
    <font>
      <b/>
      <sz val="10"/>
      <name val="Arial"/>
    </font>
    <font>
      <sz val="10"/>
      <name val="Arial"/>
    </font>
    <font>
      <sz val="10"/>
      <name val="MS Sans Serif"/>
    </font>
    <font>
      <sz val="8"/>
      <name val="Arial"/>
      <family val="2"/>
    </font>
    <font>
      <sz val="8"/>
      <name val="Arial"/>
    </font>
    <font>
      <sz val="6"/>
      <name val="Arial"/>
    </font>
    <font>
      <sz val="9"/>
      <name val="Arial"/>
    </font>
    <font>
      <b/>
      <sz val="9"/>
      <name val="Arial"/>
    </font>
    <font>
      <b/>
      <sz val="8"/>
      <name val="Arial"/>
      <family val="2"/>
    </font>
    <font>
      <sz val="9"/>
      <name val="Arial"/>
      <family val="2"/>
    </font>
    <font>
      <b/>
      <u/>
      <sz val="8"/>
      <name val="Arial"/>
      <family val="2"/>
    </font>
    <font>
      <b/>
      <sz val="9"/>
      <name val="Arial"/>
      <family val="2"/>
    </font>
    <font>
      <b/>
      <i/>
      <sz val="8"/>
      <name val="Arial"/>
    </font>
    <font>
      <b/>
      <i/>
      <sz val="9"/>
      <name val="Arial"/>
    </font>
    <font>
      <b/>
      <sz val="10"/>
      <name val="Arial"/>
      <family val="2"/>
    </font>
    <font>
      <b/>
      <sz val="12"/>
      <name val="Arial"/>
      <family val="2"/>
    </font>
    <font>
      <b/>
      <sz val="16"/>
      <color indexed="24"/>
      <name val="Arial"/>
    </font>
    <font>
      <b/>
      <sz val="14"/>
      <color indexed="24"/>
      <name val="Arial"/>
    </font>
    <font>
      <b/>
      <i/>
      <sz val="12"/>
      <color indexed="24"/>
      <name val="Arial"/>
    </font>
    <font>
      <b/>
      <sz val="12"/>
      <color indexed="24"/>
      <name val="Arial"/>
    </font>
    <font>
      <b/>
      <u/>
      <sz val="12"/>
      <color indexed="24"/>
      <name val="Arial"/>
    </font>
    <font>
      <b/>
      <sz val="12"/>
      <name val="Arial"/>
    </font>
    <font>
      <sz val="10"/>
      <name val="Times New Roman"/>
    </font>
    <font>
      <sz val="9"/>
      <name val="Times New Roman"/>
    </font>
    <font>
      <i/>
      <sz val="8"/>
      <color indexed="24"/>
      <name val="Arial"/>
    </font>
    <font>
      <b/>
      <sz val="12"/>
      <name val="Antique Olive"/>
      <family val="2"/>
    </font>
    <font>
      <b/>
      <u/>
      <sz val="10"/>
      <name val="Antique Olive"/>
      <family val="2"/>
    </font>
    <font>
      <u/>
      <sz val="10"/>
      <name val="Antique Olive"/>
      <family val="2"/>
    </font>
    <font>
      <sz val="10"/>
      <name val="Antique Olive"/>
      <family val="2"/>
    </font>
    <font>
      <sz val="12"/>
      <name val="Antique Olive"/>
      <family val="2"/>
    </font>
    <font>
      <b/>
      <sz val="10"/>
      <name val="Antique Olive"/>
    </font>
    <font>
      <b/>
      <sz val="10"/>
      <name val="Antique Olive"/>
      <family val="2"/>
    </font>
    <font>
      <sz val="10"/>
      <color indexed="17"/>
      <name val="Arial"/>
      <family val="2"/>
    </font>
    <font>
      <b/>
      <sz val="12"/>
      <color indexed="17"/>
      <name val="Arial"/>
      <family val="2"/>
    </font>
  </fonts>
  <fills count="5">
    <fill>
      <patternFill patternType="none"/>
    </fill>
    <fill>
      <patternFill patternType="gray125"/>
    </fill>
    <fill>
      <patternFill patternType="lightVertical"/>
    </fill>
    <fill>
      <patternFill patternType="solid">
        <fgColor indexed="65"/>
        <bgColor indexed="64"/>
      </patternFill>
    </fill>
    <fill>
      <patternFill patternType="solid">
        <fgColor indexed="47"/>
        <bgColor indexed="64"/>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dashed">
        <color indexed="64"/>
      </left>
      <right style="thin">
        <color indexed="64"/>
      </right>
      <top style="dashed">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ouble">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right style="medium">
        <color indexed="64"/>
      </right>
      <top style="hair">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8" fontId="3" fillId="0" borderId="0" applyFont="0" applyFill="0" applyBorder="0" applyAlignment="0" applyProtection="0"/>
    <xf numFmtId="9" fontId="2" fillId="0" borderId="0" applyFont="0" applyFill="0" applyBorder="0" applyAlignment="0" applyProtection="0"/>
  </cellStyleXfs>
  <cellXfs count="252">
    <xf numFmtId="0" fontId="0" fillId="0" borderId="0" xfId="0"/>
    <xf numFmtId="9" fontId="2" fillId="0" borderId="0" xfId="4"/>
    <xf numFmtId="8" fontId="2" fillId="0" borderId="0" xfId="3" applyFont="1"/>
    <xf numFmtId="8" fontId="1" fillId="0" borderId="0" xfId="3" applyFont="1" applyAlignment="1">
      <alignment horizontal="right"/>
    </xf>
    <xf numFmtId="0" fontId="0" fillId="0" borderId="1" xfId="0" applyBorder="1"/>
    <xf numFmtId="8" fontId="2" fillId="0" borderId="1" xfId="3" applyFont="1" applyBorder="1"/>
    <xf numFmtId="9" fontId="4" fillId="0" borderId="1" xfId="4" applyFont="1" applyBorder="1" applyAlignment="1">
      <alignment horizontal="right"/>
    </xf>
    <xf numFmtId="9" fontId="2" fillId="0" borderId="1" xfId="4" applyBorder="1"/>
    <xf numFmtId="8" fontId="1" fillId="0" borderId="1" xfId="3" applyFont="1" applyBorder="1"/>
    <xf numFmtId="0" fontId="5" fillId="0" borderId="1" xfId="0" applyFont="1" applyBorder="1"/>
    <xf numFmtId="0" fontId="0" fillId="0" borderId="1" xfId="0" applyBorder="1" applyAlignment="1">
      <alignment horizontal="right"/>
    </xf>
    <xf numFmtId="0" fontId="0" fillId="0" borderId="0" xfId="0" applyAlignment="1">
      <alignment horizontal="left"/>
    </xf>
    <xf numFmtId="0" fontId="4" fillId="0" borderId="1" xfId="0" applyFont="1" applyBorder="1" applyAlignment="1">
      <alignment vertical="center"/>
    </xf>
    <xf numFmtId="0" fontId="6" fillId="0" borderId="0" xfId="0" applyFont="1" applyBorder="1" applyAlignment="1">
      <alignment vertical="top"/>
    </xf>
    <xf numFmtId="0" fontId="1" fillId="0" borderId="1" xfId="0" applyFont="1" applyBorder="1"/>
    <xf numFmtId="0" fontId="7" fillId="0" borderId="0" xfId="0" applyFont="1"/>
    <xf numFmtId="9" fontId="7" fillId="0" borderId="0" xfId="4" applyFont="1"/>
    <xf numFmtId="9" fontId="5" fillId="2" borderId="2" xfId="4" applyFont="1" applyFill="1" applyBorder="1"/>
    <xf numFmtId="8" fontId="5" fillId="0" borderId="3" xfId="3" applyFont="1" applyBorder="1"/>
    <xf numFmtId="8" fontId="5" fillId="2" borderId="3" xfId="3" applyFont="1" applyFill="1" applyBorder="1"/>
    <xf numFmtId="0" fontId="7" fillId="0" borderId="1" xfId="0" applyFont="1" applyBorder="1"/>
    <xf numFmtId="0" fontId="1" fillId="0" borderId="0" xfId="0" applyFont="1"/>
    <xf numFmtId="10" fontId="5" fillId="0" borderId="1" xfId="4" applyNumberFormat="1" applyFont="1" applyBorder="1"/>
    <xf numFmtId="0" fontId="0" fillId="0" borderId="0" xfId="0" applyAlignment="1">
      <alignment horizontal="center"/>
    </xf>
    <xf numFmtId="0" fontId="0" fillId="0" borderId="3" xfId="0" applyBorder="1"/>
    <xf numFmtId="9" fontId="5" fillId="0" borderId="1" xfId="4" applyFont="1" applyBorder="1"/>
    <xf numFmtId="0" fontId="0" fillId="0" borderId="1" xfId="0" applyBorder="1" applyAlignment="1">
      <alignment horizontal="center"/>
    </xf>
    <xf numFmtId="0" fontId="0" fillId="0" borderId="0" xfId="0" applyBorder="1"/>
    <xf numFmtId="0" fontId="8" fillId="0" borderId="1" xfId="0" applyFont="1" applyBorder="1"/>
    <xf numFmtId="9" fontId="7" fillId="0" borderId="1" xfId="4" applyFont="1" applyBorder="1"/>
    <xf numFmtId="0" fontId="4" fillId="0" borderId="0" xfId="0" applyFont="1"/>
    <xf numFmtId="8" fontId="4" fillId="0" borderId="3" xfId="3" applyFont="1" applyBorder="1"/>
    <xf numFmtId="0" fontId="7" fillId="0" borderId="0" xfId="0" applyFont="1" applyBorder="1"/>
    <xf numFmtId="8" fontId="5" fillId="2" borderId="4" xfId="3" applyFont="1" applyFill="1" applyBorder="1"/>
    <xf numFmtId="8" fontId="5" fillId="3" borderId="3" xfId="3" applyFont="1" applyFill="1" applyBorder="1"/>
    <xf numFmtId="8" fontId="8" fillId="0" borderId="0" xfId="3" applyFont="1" applyAlignment="1">
      <alignment horizontal="right"/>
    </xf>
    <xf numFmtId="9" fontId="2" fillId="0" borderId="1" xfId="4" applyFont="1" applyBorder="1"/>
    <xf numFmtId="8" fontId="2" fillId="0" borderId="0" xfId="3" applyFont="1" applyBorder="1"/>
    <xf numFmtId="9" fontId="4" fillId="0" borderId="1" xfId="4" applyFont="1" applyBorder="1"/>
    <xf numFmtId="9" fontId="2" fillId="0" borderId="0" xfId="4" applyBorder="1"/>
    <xf numFmtId="8" fontId="4" fillId="0" borderId="0" xfId="3" applyFont="1"/>
    <xf numFmtId="9" fontId="4" fillId="0" borderId="0" xfId="4" applyFont="1"/>
    <xf numFmtId="9" fontId="4" fillId="2" borderId="2" xfId="4" applyFont="1" applyFill="1" applyBorder="1"/>
    <xf numFmtId="8" fontId="4" fillId="2" borderId="3" xfId="3" applyFont="1" applyFill="1" applyBorder="1"/>
    <xf numFmtId="0" fontId="4" fillId="0" borderId="1" xfId="0" applyFont="1" applyBorder="1"/>
    <xf numFmtId="8" fontId="4" fillId="3" borderId="3" xfId="2" applyNumberFormat="1" applyFont="1" applyFill="1" applyBorder="1" applyAlignment="1">
      <alignment horizontal="right"/>
    </xf>
    <xf numFmtId="0" fontId="9" fillId="0" borderId="1" xfId="0" applyFont="1" applyBorder="1"/>
    <xf numFmtId="8" fontId="4" fillId="0" borderId="1" xfId="3" applyFont="1" applyBorder="1"/>
    <xf numFmtId="164" fontId="4" fillId="0" borderId="1" xfId="4" applyNumberFormat="1" applyFont="1" applyBorder="1"/>
    <xf numFmtId="166" fontId="12" fillId="0" borderId="0" xfId="0" applyNumberFormat="1" applyFont="1" applyAlignment="1">
      <alignment horizontal="left"/>
    </xf>
    <xf numFmtId="166" fontId="10" fillId="0" borderId="1" xfId="0" applyNumberFormat="1" applyFont="1" applyBorder="1" applyAlignment="1">
      <alignment horizontal="left"/>
    </xf>
    <xf numFmtId="166" fontId="10" fillId="0" borderId="0" xfId="0" applyNumberFormat="1" applyFont="1" applyAlignment="1">
      <alignment horizontal="left"/>
    </xf>
    <xf numFmtId="166" fontId="10" fillId="0" borderId="0" xfId="0" applyNumberFormat="1" applyFont="1" applyBorder="1" applyAlignment="1">
      <alignment horizontal="left"/>
    </xf>
    <xf numFmtId="0" fontId="4" fillId="0" borderId="1" xfId="0" applyFont="1" applyBorder="1" applyAlignment="1">
      <alignment horizontal="center"/>
    </xf>
    <xf numFmtId="0" fontId="10" fillId="0" borderId="0" xfId="0" applyFont="1" applyBorder="1" applyAlignment="1">
      <alignment horizontal="left"/>
    </xf>
    <xf numFmtId="0" fontId="1" fillId="0" borderId="1" xfId="0" applyFont="1" applyBorder="1" applyAlignment="1">
      <alignment horizontal="right" vertical="center"/>
    </xf>
    <xf numFmtId="167" fontId="0" fillId="0" borderId="0" xfId="0" applyNumberFormat="1" applyAlignment="1">
      <alignment horizontal="center"/>
    </xf>
    <xf numFmtId="9" fontId="2" fillId="0" borderId="0" xfId="4" applyBorder="1" applyAlignment="1">
      <alignment horizontal="center"/>
    </xf>
    <xf numFmtId="165" fontId="4" fillId="0" borderId="1" xfId="4" applyNumberFormat="1" applyFont="1" applyBorder="1"/>
    <xf numFmtId="164" fontId="4" fillId="0" borderId="0" xfId="4" applyNumberFormat="1" applyFont="1" applyBorder="1"/>
    <xf numFmtId="8" fontId="1" fillId="0" borderId="1" xfId="3" applyFont="1" applyBorder="1" applyAlignment="1">
      <alignment horizontal="right"/>
    </xf>
    <xf numFmtId="8" fontId="1" fillId="0" borderId="5" xfId="3" applyFont="1" applyBorder="1" applyAlignment="1">
      <alignment horizontal="right"/>
    </xf>
    <xf numFmtId="0" fontId="10" fillId="0" borderId="0" xfId="0" applyFont="1"/>
    <xf numFmtId="0" fontId="15" fillId="0" borderId="1" xfId="0" applyFont="1" applyBorder="1"/>
    <xf numFmtId="3" fontId="4" fillId="0" borderId="1" xfId="4" applyNumberFormat="1" applyFont="1" applyBorder="1"/>
    <xf numFmtId="9" fontId="4" fillId="2" borderId="6" xfId="4" applyFont="1" applyFill="1" applyBorder="1"/>
    <xf numFmtId="9" fontId="5" fillId="2" borderId="6" xfId="4" applyFont="1" applyFill="1" applyBorder="1"/>
    <xf numFmtId="8" fontId="5" fillId="2" borderId="7" xfId="3" applyFont="1" applyFill="1" applyBorder="1"/>
    <xf numFmtId="9" fontId="5" fillId="2" borderId="7" xfId="4" applyFont="1" applyFill="1" applyBorder="1"/>
    <xf numFmtId="0" fontId="7" fillId="0" borderId="8" xfId="0" applyFont="1" applyBorder="1"/>
    <xf numFmtId="8" fontId="4" fillId="2" borderId="9" xfId="3" applyFont="1" applyFill="1" applyBorder="1"/>
    <xf numFmtId="15" fontId="0" fillId="0" borderId="0" xfId="0" applyNumberFormat="1" applyBorder="1" applyAlignment="1">
      <alignment horizontal="center"/>
    </xf>
    <xf numFmtId="167" fontId="0" fillId="0" borderId="0" xfId="0" applyNumberFormat="1" applyBorder="1" applyAlignment="1">
      <alignment horizontal="center"/>
    </xf>
    <xf numFmtId="166" fontId="15" fillId="0" borderId="1" xfId="0" applyNumberFormat="1" applyFont="1" applyBorder="1" applyAlignment="1">
      <alignment horizontal="left"/>
    </xf>
    <xf numFmtId="0" fontId="16" fillId="0" borderId="0" xfId="0" applyFont="1"/>
    <xf numFmtId="166" fontId="15" fillId="0" borderId="0" xfId="0" applyNumberFormat="1" applyFont="1" applyAlignment="1">
      <alignment horizontal="left"/>
    </xf>
    <xf numFmtId="0" fontId="1" fillId="4" borderId="10" xfId="0" applyFont="1" applyFill="1" applyBorder="1" applyAlignment="1">
      <alignment horizontal="center"/>
    </xf>
    <xf numFmtId="0" fontId="1" fillId="4" borderId="11" xfId="0" applyFont="1" applyFill="1" applyBorder="1" applyAlignment="1">
      <alignment horizontal="center"/>
    </xf>
    <xf numFmtId="8" fontId="1" fillId="4" borderId="1" xfId="3" applyFont="1" applyFill="1" applyBorder="1" applyAlignment="1">
      <alignment horizontal="centerContinuous"/>
    </xf>
    <xf numFmtId="0" fontId="0" fillId="4" borderId="1" xfId="0" applyFill="1" applyBorder="1" applyAlignment="1">
      <alignment horizontal="centerContinuous"/>
    </xf>
    <xf numFmtId="0" fontId="0" fillId="4" borderId="3" xfId="0" applyFill="1" applyBorder="1" applyAlignment="1">
      <alignment horizontal="centerContinuous"/>
    </xf>
    <xf numFmtId="0" fontId="0" fillId="4" borderId="3" xfId="0" applyFill="1" applyBorder="1"/>
    <xf numFmtId="0" fontId="0" fillId="4" borderId="3" xfId="0" applyFill="1" applyBorder="1" applyAlignment="1">
      <alignment horizontal="center"/>
    </xf>
    <xf numFmtId="8" fontId="7" fillId="4" borderId="3" xfId="3" applyFont="1" applyFill="1" applyBorder="1" applyAlignment="1">
      <alignment horizontal="center"/>
    </xf>
    <xf numFmtId="0" fontId="7" fillId="4" borderId="3" xfId="0" applyFont="1" applyFill="1" applyBorder="1" applyAlignment="1">
      <alignment horizontal="center"/>
    </xf>
    <xf numFmtId="8" fontId="4" fillId="0" borderId="12" xfId="3" applyFont="1" applyBorder="1"/>
    <xf numFmtId="8" fontId="0" fillId="0" borderId="13" xfId="0" applyNumberFormat="1" applyBorder="1"/>
    <xf numFmtId="0" fontId="15" fillId="4" borderId="14" xfId="0" applyFont="1" applyFill="1" applyBorder="1"/>
    <xf numFmtId="8" fontId="4" fillId="0" borderId="13" xfId="3" applyNumberFormat="1" applyFont="1" applyBorder="1"/>
    <xf numFmtId="8" fontId="4" fillId="0" borderId="13" xfId="3" applyFont="1" applyBorder="1"/>
    <xf numFmtId="8" fontId="4" fillId="0" borderId="15" xfId="3" applyFont="1" applyBorder="1" applyAlignment="1"/>
    <xf numFmtId="8" fontId="4" fillId="0" borderId="16" xfId="0" applyNumberFormat="1" applyFont="1" applyBorder="1" applyAlignment="1"/>
    <xf numFmtId="8" fontId="4" fillId="0" borderId="17" xfId="3" applyFont="1" applyBorder="1" applyAlignment="1"/>
    <xf numFmtId="8" fontId="4" fillId="0" borderId="18" xfId="0" applyNumberFormat="1" applyFont="1" applyBorder="1" applyAlignment="1"/>
    <xf numFmtId="8" fontId="4" fillId="0" borderId="19" xfId="3" applyFont="1" applyBorder="1" applyAlignment="1"/>
    <xf numFmtId="8" fontId="4" fillId="0" borderId="20" xfId="0" applyNumberFormat="1" applyFont="1" applyBorder="1" applyAlignment="1"/>
    <xf numFmtId="8" fontId="4" fillId="0" borderId="21" xfId="3" applyFont="1" applyBorder="1" applyAlignment="1"/>
    <xf numFmtId="8" fontId="4" fillId="0" borderId="22" xfId="0" applyNumberFormat="1" applyFont="1" applyBorder="1" applyAlignment="1"/>
    <xf numFmtId="0" fontId="0" fillId="4" borderId="23" xfId="0" applyFill="1" applyBorder="1" applyAlignment="1">
      <alignment horizontal="centerContinuous"/>
    </xf>
    <xf numFmtId="0" fontId="15" fillId="4" borderId="24" xfId="0" applyFont="1" applyFill="1" applyBorder="1"/>
    <xf numFmtId="8" fontId="2" fillId="4" borderId="25" xfId="3" applyFont="1" applyFill="1" applyBorder="1"/>
    <xf numFmtId="8" fontId="4" fillId="0" borderId="26" xfId="3" applyFont="1" applyBorder="1" applyAlignment="1"/>
    <xf numFmtId="8" fontId="4" fillId="0" borderId="27" xfId="3" applyFont="1" applyBorder="1" applyAlignment="1"/>
    <xf numFmtId="8" fontId="4" fillId="0" borderId="28" xfId="3" applyFont="1" applyBorder="1" applyAlignment="1"/>
    <xf numFmtId="0" fontId="0" fillId="0" borderId="16" xfId="0" applyBorder="1" applyAlignment="1">
      <alignment horizontal="center"/>
    </xf>
    <xf numFmtId="0" fontId="5" fillId="0" borderId="18" xfId="0" applyFont="1" applyBorder="1" applyAlignment="1">
      <alignment horizontal="center"/>
    </xf>
    <xf numFmtId="0" fontId="4" fillId="0" borderId="18" xfId="0" applyFont="1" applyBorder="1" applyAlignment="1">
      <alignment horizontal="center"/>
    </xf>
    <xf numFmtId="0" fontId="4" fillId="0" borderId="29"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8" fontId="2" fillId="4" borderId="4" xfId="3" applyFont="1" applyFill="1" applyBorder="1" applyAlignment="1">
      <alignment horizontal="centerContinuous"/>
    </xf>
    <xf numFmtId="8" fontId="4" fillId="0" borderId="16" xfId="3" applyFont="1" applyBorder="1" applyAlignment="1"/>
    <xf numFmtId="8" fontId="4" fillId="0" borderId="18" xfId="3" applyFont="1" applyBorder="1" applyAlignment="1"/>
    <xf numFmtId="8" fontId="2" fillId="0" borderId="13" xfId="3" applyFont="1" applyBorder="1"/>
    <xf numFmtId="8" fontId="2" fillId="4" borderId="12" xfId="3" applyFont="1" applyFill="1" applyBorder="1"/>
    <xf numFmtId="8" fontId="1" fillId="4" borderId="23" xfId="3" applyFont="1" applyFill="1" applyBorder="1" applyAlignment="1">
      <alignment horizontal="centerContinuous"/>
    </xf>
    <xf numFmtId="0" fontId="7" fillId="4" borderId="9" xfId="0" applyFont="1" applyFill="1" applyBorder="1" applyAlignment="1">
      <alignment horizontal="center"/>
    </xf>
    <xf numFmtId="8" fontId="7" fillId="4" borderId="9" xfId="3" applyFont="1" applyFill="1" applyBorder="1" applyAlignment="1">
      <alignment horizontal="center"/>
    </xf>
    <xf numFmtId="8" fontId="4" fillId="0" borderId="20" xfId="3" applyFont="1" applyBorder="1" applyAlignment="1"/>
    <xf numFmtId="0" fontId="16" fillId="0" borderId="1" xfId="0" applyFont="1" applyBorder="1"/>
    <xf numFmtId="9" fontId="16" fillId="0" borderId="1" xfId="4" applyFont="1" applyBorder="1"/>
    <xf numFmtId="8" fontId="16" fillId="0" borderId="1" xfId="3" applyFont="1" applyBorder="1"/>
    <xf numFmtId="8" fontId="4" fillId="0" borderId="32" xfId="3" applyFont="1" applyBorder="1" applyAlignment="1"/>
    <xf numFmtId="0" fontId="0" fillId="0" borderId="26" xfId="0" applyBorder="1"/>
    <xf numFmtId="0" fontId="5" fillId="0" borderId="27" xfId="0" applyFont="1" applyBorder="1"/>
    <xf numFmtId="0" fontId="4" fillId="0" borderId="27" xfId="0" applyFont="1" applyBorder="1"/>
    <xf numFmtId="0" fontId="4" fillId="0" borderId="28" xfId="0" applyFont="1" applyBorder="1"/>
    <xf numFmtId="0" fontId="4" fillId="0" borderId="33" xfId="0" applyFont="1" applyBorder="1" applyAlignment="1"/>
    <xf numFmtId="0" fontId="4" fillId="0" borderId="34" xfId="0" applyFont="1" applyBorder="1" applyAlignment="1"/>
    <xf numFmtId="0" fontId="5" fillId="0" borderId="34" xfId="0" applyFont="1" applyBorder="1" applyAlignment="1"/>
    <xf numFmtId="0" fontId="5" fillId="0" borderId="34" xfId="0" applyFont="1" applyBorder="1" applyAlignment="1">
      <alignment wrapText="1"/>
    </xf>
    <xf numFmtId="0" fontId="11" fillId="0" borderId="34" xfId="0" applyFont="1" applyBorder="1" applyAlignment="1"/>
    <xf numFmtId="0" fontId="4" fillId="0" borderId="35" xfId="0" applyFont="1" applyBorder="1" applyAlignment="1"/>
    <xf numFmtId="0" fontId="15" fillId="4" borderId="2" xfId="0" applyFont="1" applyFill="1" applyBorder="1" applyAlignment="1">
      <alignment horizontal="center"/>
    </xf>
    <xf numFmtId="40" fontId="4" fillId="0" borderId="36" xfId="3" applyNumberFormat="1" applyFont="1" applyBorder="1" applyAlignment="1"/>
    <xf numFmtId="40" fontId="4" fillId="0" borderId="37" xfId="3" applyNumberFormat="1" applyFont="1" applyBorder="1" applyAlignment="1"/>
    <xf numFmtId="40" fontId="4" fillId="0" borderId="28" xfId="3" applyNumberFormat="1" applyFont="1" applyBorder="1" applyAlignment="1"/>
    <xf numFmtId="0" fontId="0" fillId="0" borderId="5" xfId="0" applyBorder="1"/>
    <xf numFmtId="0" fontId="19" fillId="0" borderId="5" xfId="0" applyFont="1" applyBorder="1" applyAlignment="1">
      <alignment horizontal="center"/>
    </xf>
    <xf numFmtId="0" fontId="19" fillId="0" borderId="5" xfId="0" applyFont="1" applyBorder="1"/>
    <xf numFmtId="0" fontId="19" fillId="0" borderId="5" xfId="0" applyFont="1" applyBorder="1" applyAlignment="1">
      <alignment horizontal="left"/>
    </xf>
    <xf numFmtId="0" fontId="0" fillId="0" borderId="38" xfId="0" applyBorder="1"/>
    <xf numFmtId="0" fontId="0" fillId="0" borderId="38" xfId="0" applyBorder="1" applyAlignment="1">
      <alignment horizontal="center"/>
    </xf>
    <xf numFmtId="2" fontId="0" fillId="0" borderId="38" xfId="0" applyNumberFormat="1" applyBorder="1" applyAlignment="1">
      <alignment horizontal="center"/>
    </xf>
    <xf numFmtId="0" fontId="25" fillId="0" borderId="0" xfId="0" applyFont="1" applyAlignment="1">
      <alignment vertical="top"/>
    </xf>
    <xf numFmtId="0" fontId="15" fillId="0" borderId="39" xfId="0" applyFont="1" applyBorder="1"/>
    <xf numFmtId="0" fontId="25" fillId="0" borderId="0" xfId="0" applyFont="1" applyBorder="1" applyAlignment="1"/>
    <xf numFmtId="0" fontId="0" fillId="0" borderId="40" xfId="0" applyBorder="1"/>
    <xf numFmtId="0" fontId="0" fillId="0" borderId="41" xfId="0" applyBorder="1"/>
    <xf numFmtId="0" fontId="0" fillId="0" borderId="41" xfId="0" applyBorder="1" applyAlignment="1">
      <alignment horizontal="right"/>
    </xf>
    <xf numFmtId="0" fontId="0" fillId="0" borderId="42" xfId="0" applyBorder="1"/>
    <xf numFmtId="0" fontId="0" fillId="0" borderId="39" xfId="0" applyBorder="1"/>
    <xf numFmtId="0" fontId="17" fillId="0" borderId="0" xfId="0" applyFont="1" applyBorder="1" applyAlignment="1">
      <alignment horizontal="centerContinuous"/>
    </xf>
    <xf numFmtId="0" fontId="0" fillId="0" borderId="0" xfId="0" applyBorder="1" applyAlignment="1">
      <alignment horizontal="centerContinuous"/>
    </xf>
    <xf numFmtId="0" fontId="0" fillId="0" borderId="43" xfId="0" applyBorder="1"/>
    <xf numFmtId="2" fontId="18" fillId="0" borderId="0" xfId="0" applyNumberFormat="1" applyFont="1" applyBorder="1"/>
    <xf numFmtId="0" fontId="0" fillId="0" borderId="44" xfId="0" applyBorder="1"/>
    <xf numFmtId="0" fontId="20" fillId="0" borderId="45" xfId="0" applyFont="1" applyBorder="1" applyAlignment="1">
      <alignment horizontal="centerContinuous"/>
    </xf>
    <xf numFmtId="0" fontId="19" fillId="0" borderId="39" xfId="0" applyFont="1" applyBorder="1"/>
    <xf numFmtId="0" fontId="19" fillId="0" borderId="0" xfId="0" applyFont="1" applyBorder="1" applyAlignment="1">
      <alignment horizontal="center"/>
    </xf>
    <xf numFmtId="2" fontId="19" fillId="0" borderId="0" xfId="0" applyNumberFormat="1" applyFont="1" applyBorder="1" applyAlignment="1">
      <alignment horizontal="center"/>
    </xf>
    <xf numFmtId="0" fontId="19" fillId="0" borderId="0" xfId="0" applyFont="1" applyBorder="1"/>
    <xf numFmtId="0" fontId="19" fillId="0" borderId="0" xfId="0" applyFont="1" applyBorder="1" applyAlignment="1">
      <alignment horizontal="right"/>
    </xf>
    <xf numFmtId="0" fontId="20" fillId="0" borderId="43" xfId="0" applyFont="1" applyBorder="1" applyAlignment="1">
      <alignment horizontal="centerContinuous"/>
    </xf>
    <xf numFmtId="0" fontId="0" fillId="0" borderId="46" xfId="0" applyBorder="1"/>
    <xf numFmtId="0" fontId="0" fillId="0" borderId="47" xfId="0" applyBorder="1"/>
    <xf numFmtId="0" fontId="0" fillId="0" borderId="0" xfId="0" applyBorder="1" applyAlignment="1">
      <alignment horizontal="center"/>
    </xf>
    <xf numFmtId="169" fontId="0" fillId="0" borderId="0" xfId="0" applyNumberFormat="1" applyBorder="1" applyAlignment="1">
      <alignment horizontal="right"/>
    </xf>
    <xf numFmtId="0" fontId="20" fillId="0" borderId="0" xfId="0" applyFont="1" applyBorder="1" applyAlignment="1">
      <alignment horizontal="right"/>
    </xf>
    <xf numFmtId="0" fontId="20" fillId="0" borderId="43" xfId="0" applyFont="1" applyBorder="1"/>
    <xf numFmtId="0" fontId="18" fillId="0" borderId="0" xfId="0" applyFont="1" applyBorder="1"/>
    <xf numFmtId="0" fontId="18" fillId="0" borderId="43" xfId="0" applyFont="1" applyBorder="1"/>
    <xf numFmtId="0" fontId="17" fillId="0" borderId="39" xfId="0" applyFont="1" applyBorder="1" applyAlignment="1">
      <alignment horizontal="centerContinuous"/>
    </xf>
    <xf numFmtId="0" fontId="0" fillId="0" borderId="43" xfId="0" applyBorder="1" applyAlignment="1">
      <alignment horizontal="centerContinuous"/>
    </xf>
    <xf numFmtId="0" fontId="0" fillId="0" borderId="39" xfId="0" applyBorder="1" applyAlignment="1">
      <alignment horizontal="centerContinuous"/>
    </xf>
    <xf numFmtId="0" fontId="21" fillId="0" borderId="39" xfId="0" applyFont="1" applyBorder="1" applyAlignment="1">
      <alignment horizontal="centerContinuous"/>
    </xf>
    <xf numFmtId="0" fontId="22" fillId="0" borderId="39" xfId="0" applyFont="1" applyBorder="1"/>
    <xf numFmtId="0" fontId="23" fillId="0" borderId="0" xfId="0" applyFont="1" applyBorder="1"/>
    <xf numFmtId="0" fontId="24" fillId="0" borderId="0" xfId="0" applyFont="1" applyBorder="1"/>
    <xf numFmtId="0" fontId="0" fillId="0" borderId="48" xfId="0" applyBorder="1"/>
    <xf numFmtId="0" fontId="0" fillId="0" borderId="49" xfId="0" applyBorder="1"/>
    <xf numFmtId="0" fontId="0" fillId="0" borderId="50" xfId="0" applyBorder="1"/>
    <xf numFmtId="0" fontId="15" fillId="0" borderId="0" xfId="0" applyFont="1" applyFill="1" applyBorder="1" applyAlignment="1">
      <alignment horizontal="right"/>
    </xf>
    <xf numFmtId="2" fontId="15" fillId="0" borderId="51" xfId="0" applyNumberFormat="1" applyFont="1" applyBorder="1" applyAlignment="1">
      <alignment horizontal="right"/>
    </xf>
    <xf numFmtId="0" fontId="15" fillId="0" borderId="0" xfId="0" applyFont="1" applyBorder="1" applyAlignment="1">
      <alignment horizontal="right"/>
    </xf>
    <xf numFmtId="170" fontId="26" fillId="0" borderId="0" xfId="1" applyNumberFormat="1" applyFont="1" applyAlignment="1">
      <alignment horizontal="centerContinuous"/>
    </xf>
    <xf numFmtId="0" fontId="26" fillId="0" borderId="0" xfId="0" applyFont="1" applyAlignment="1">
      <alignment horizontal="centerContinuous"/>
    </xf>
    <xf numFmtId="170" fontId="27" fillId="0" borderId="52" xfId="1" applyNumberFormat="1" applyFont="1" applyBorder="1" applyAlignment="1">
      <alignment horizontal="centerContinuous"/>
    </xf>
    <xf numFmtId="0" fontId="28" fillId="0" borderId="51" xfId="0" applyFont="1" applyBorder="1" applyAlignment="1">
      <alignment horizontal="centerContinuous"/>
    </xf>
    <xf numFmtId="170" fontId="28" fillId="0" borderId="51" xfId="1" applyNumberFormat="1" applyFont="1" applyBorder="1" applyAlignment="1">
      <alignment horizontal="centerContinuous"/>
    </xf>
    <xf numFmtId="0" fontId="27" fillId="0" borderId="53" xfId="0" applyFont="1" applyBorder="1" applyAlignment="1">
      <alignment horizontal="left"/>
    </xf>
    <xf numFmtId="0" fontId="29" fillId="0" borderId="0" xfId="0" applyFont="1"/>
    <xf numFmtId="0" fontId="27" fillId="0" borderId="52" xfId="0" applyFont="1" applyBorder="1" applyAlignment="1">
      <alignment horizontal="centerContinuous"/>
    </xf>
    <xf numFmtId="0" fontId="29" fillId="0" borderId="51" xfId="0" applyFont="1" applyBorder="1" applyAlignment="1">
      <alignment horizontal="centerContinuous"/>
    </xf>
    <xf numFmtId="0" fontId="30" fillId="0" borderId="51" xfId="0" applyFont="1" applyBorder="1" applyAlignment="1">
      <alignment horizontal="centerContinuous"/>
    </xf>
    <xf numFmtId="6" fontId="29" fillId="0" borderId="54" xfId="0" applyNumberFormat="1" applyFont="1" applyBorder="1" applyAlignment="1"/>
    <xf numFmtId="0" fontId="29" fillId="0" borderId="0" xfId="0" applyFont="1" applyBorder="1" applyAlignment="1">
      <alignment horizontal="center"/>
    </xf>
    <xf numFmtId="5" fontId="29" fillId="0" borderId="0" xfId="1" applyNumberFormat="1" applyFont="1" applyBorder="1"/>
    <xf numFmtId="0" fontId="29" fillId="0" borderId="55" xfId="0" quotePrefix="1" applyFont="1" applyBorder="1"/>
    <xf numFmtId="0" fontId="29" fillId="0" borderId="54" xfId="0" applyFont="1" applyBorder="1" applyAlignment="1">
      <alignment horizontal="right"/>
    </xf>
    <xf numFmtId="0" fontId="29" fillId="0" borderId="0" xfId="0" applyFont="1" applyBorder="1"/>
    <xf numFmtId="0" fontId="29" fillId="0" borderId="0" xfId="0" quotePrefix="1" applyFont="1" applyBorder="1"/>
    <xf numFmtId="170" fontId="29" fillId="0" borderId="54" xfId="1" applyNumberFormat="1" applyFont="1" applyBorder="1"/>
    <xf numFmtId="170" fontId="29" fillId="0" borderId="0" xfId="1" applyNumberFormat="1" applyFont="1" applyBorder="1"/>
    <xf numFmtId="0" fontId="29" fillId="0" borderId="54" xfId="0" applyFont="1" applyBorder="1"/>
    <xf numFmtId="0" fontId="30" fillId="0" borderId="54" xfId="0" applyFont="1" applyBorder="1"/>
    <xf numFmtId="0" fontId="29" fillId="0" borderId="0" xfId="0" applyFont="1" applyBorder="1" applyAlignment="1">
      <alignment horizontal="right"/>
    </xf>
    <xf numFmtId="0" fontId="29" fillId="0" borderId="56" xfId="0" applyFont="1" applyBorder="1"/>
    <xf numFmtId="0" fontId="29" fillId="0" borderId="57" xfId="0" applyFont="1" applyBorder="1"/>
    <xf numFmtId="0" fontId="29" fillId="0" borderId="57" xfId="0" quotePrefix="1" applyFont="1" applyBorder="1"/>
    <xf numFmtId="0" fontId="29" fillId="0" borderId="58" xfId="0" quotePrefix="1" applyFont="1" applyBorder="1"/>
    <xf numFmtId="0" fontId="31" fillId="0" borderId="0" xfId="0" applyFont="1"/>
    <xf numFmtId="0" fontId="29" fillId="0" borderId="51" xfId="0" applyFont="1" applyBorder="1"/>
    <xf numFmtId="9" fontId="29" fillId="0" borderId="0" xfId="4" applyFont="1" applyBorder="1"/>
    <xf numFmtId="9" fontId="29" fillId="0" borderId="57" xfId="4" applyFont="1" applyBorder="1"/>
    <xf numFmtId="0" fontId="29" fillId="0" borderId="57" xfId="0" applyFont="1" applyBorder="1" applyAlignment="1">
      <alignment horizontal="center"/>
    </xf>
    <xf numFmtId="9" fontId="29" fillId="0" borderId="57" xfId="0" quotePrefix="1" applyNumberFormat="1" applyFont="1" applyBorder="1"/>
    <xf numFmtId="170" fontId="32" fillId="0" borderId="56" xfId="1" applyNumberFormat="1" applyFont="1" applyBorder="1" applyAlignment="1">
      <alignment horizontal="right"/>
    </xf>
    <xf numFmtId="5" fontId="29" fillId="0" borderId="57" xfId="2" applyNumberFormat="1" applyFont="1" applyBorder="1"/>
    <xf numFmtId="8" fontId="15" fillId="0" borderId="39" xfId="0" applyNumberFormat="1" applyFont="1" applyBorder="1"/>
    <xf numFmtId="169" fontId="33" fillId="0" borderId="0" xfId="0" applyNumberFormat="1" applyFont="1" applyBorder="1" applyAlignment="1">
      <alignment horizontal="center"/>
    </xf>
    <xf numFmtId="0" fontId="34" fillId="0" borderId="39" xfId="0" applyFont="1" applyBorder="1"/>
    <xf numFmtId="8" fontId="4" fillId="2" borderId="7" xfId="3" applyFont="1" applyFill="1" applyBorder="1"/>
    <xf numFmtId="8" fontId="4" fillId="0" borderId="59" xfId="3" applyFont="1" applyBorder="1"/>
    <xf numFmtId="8" fontId="5" fillId="3" borderId="59" xfId="3" applyFont="1" applyFill="1" applyBorder="1"/>
    <xf numFmtId="8" fontId="5" fillId="0" borderId="59" xfId="3" applyFont="1" applyBorder="1"/>
    <xf numFmtId="166" fontId="10" fillId="0" borderId="60" xfId="0" applyNumberFormat="1" applyFont="1" applyBorder="1" applyAlignment="1">
      <alignment horizontal="left"/>
    </xf>
    <xf numFmtId="0" fontId="7" fillId="0" borderId="60" xfId="0" applyFont="1" applyBorder="1"/>
    <xf numFmtId="0" fontId="10" fillId="0" borderId="60" xfId="0" applyFont="1" applyBorder="1"/>
    <xf numFmtId="0" fontId="4" fillId="0" borderId="60" xfId="0" applyFont="1" applyBorder="1"/>
    <xf numFmtId="9" fontId="4" fillId="0" borderId="60" xfId="4" applyFont="1" applyBorder="1"/>
    <xf numFmtId="0" fontId="4" fillId="0" borderId="61" xfId="0" applyFont="1" applyBorder="1"/>
    <xf numFmtId="166" fontId="10" fillId="0" borderId="62" xfId="0" applyNumberFormat="1" applyFont="1" applyBorder="1" applyAlignment="1">
      <alignment horizontal="left"/>
    </xf>
    <xf numFmtId="0" fontId="10" fillId="0" borderId="62" xfId="0" applyFont="1" applyBorder="1"/>
    <xf numFmtId="9" fontId="4" fillId="0" borderId="62" xfId="4" applyFont="1" applyBorder="1"/>
    <xf numFmtId="0" fontId="4" fillId="0" borderId="63" xfId="0" applyFont="1" applyBorder="1"/>
    <xf numFmtId="166" fontId="10" fillId="0" borderId="64" xfId="0" applyNumberFormat="1" applyFont="1" applyBorder="1" applyAlignment="1">
      <alignment horizontal="left"/>
    </xf>
    <xf numFmtId="0" fontId="10" fillId="0" borderId="64" xfId="0" applyFont="1" applyBorder="1"/>
    <xf numFmtId="9" fontId="4" fillId="0" borderId="64" xfId="4" applyFont="1" applyBorder="1"/>
    <xf numFmtId="0" fontId="4" fillId="0" borderId="65" xfId="0" applyFont="1" applyBorder="1"/>
    <xf numFmtId="168" fontId="4" fillId="0" borderId="66" xfId="4" applyNumberFormat="1" applyFont="1" applyFill="1" applyBorder="1"/>
    <xf numFmtId="0" fontId="4" fillId="0" borderId="67" xfId="0" applyFont="1" applyBorder="1"/>
    <xf numFmtId="10" fontId="4" fillId="0" borderId="1" xfId="4" applyNumberFormat="1" applyFont="1" applyBorder="1"/>
    <xf numFmtId="8" fontId="9" fillId="0" borderId="59" xfId="3" applyFont="1" applyBorder="1"/>
    <xf numFmtId="0" fontId="2" fillId="0" borderId="0" xfId="4" applyNumberFormat="1" applyBorder="1"/>
    <xf numFmtId="166" fontId="15" fillId="0" borderId="1" xfId="0" applyNumberFormat="1" applyFont="1" applyBorder="1" applyAlignment="1">
      <alignment horizontal="left"/>
    </xf>
    <xf numFmtId="8" fontId="15" fillId="0" borderId="5" xfId="3" applyFont="1" applyBorder="1" applyAlignment="1">
      <alignment horizontal="left"/>
    </xf>
    <xf numFmtId="166" fontId="12" fillId="0" borderId="5" xfId="0" applyNumberFormat="1" applyFont="1" applyBorder="1" applyAlignment="1">
      <alignment horizontal="left"/>
    </xf>
    <xf numFmtId="9" fontId="15" fillId="0" borderId="5" xfId="4" applyFont="1" applyBorder="1" applyAlignment="1">
      <alignment horizontal="left"/>
    </xf>
    <xf numFmtId="8" fontId="15" fillId="0" borderId="0" xfId="3" applyFont="1" applyAlignment="1">
      <alignment horizontal="right"/>
    </xf>
  </cellXfs>
  <cellStyles count="5">
    <cellStyle name="Comma" xfId="1" builtinId="3"/>
    <cellStyle name="Currency" xfId="2" builtinId="4"/>
    <cellStyle name="Currency_CHNGORD" xfId="3"/>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28575</xdr:rowOff>
    </xdr:from>
    <xdr:to>
      <xdr:col>8</xdr:col>
      <xdr:colOff>0</xdr:colOff>
      <xdr:row>8</xdr:row>
      <xdr:rowOff>104775</xdr:rowOff>
    </xdr:to>
    <xdr:sp macro="" textlink="">
      <xdr:nvSpPr>
        <xdr:cNvPr id="1025" name="Text 1"/>
        <xdr:cNvSpPr txBox="1">
          <a:spLocks noChangeArrowheads="1"/>
        </xdr:cNvSpPr>
      </xdr:nvSpPr>
      <xdr:spPr bwMode="auto">
        <a:xfrm>
          <a:off x="6810375" y="390525"/>
          <a:ext cx="0" cy="1028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All Contract Modification Proposals shall be addressed to the Resident Officer in Charge of Construction.  Proposals must clearly state the conditions and scope of the modification and shall be accompanied by a breakdown of cost, as indicated.  Lump sum costs will not be accepted in either the prime or sub-contractor's breakdown of direct cost.  The total cost for labor, material, and equipment rental (or ownership) for each item shall be transferred to the corresponding item on the front of this form.  At the contractor's option, the overhead rates printed on the front of this form may be used for proposals under $500,000 in lieu of detailed itemized estimates of overhead costs.  The proposal should also include a request for an extension of time, in calendar days, only if overall completion of contract is impacted by the proposed modification.  The contractor shall not proceed with any of the work included in the modification prior to the receipt of an executed modification of contract (SF30).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0</xdr:rowOff>
    </xdr:from>
    <xdr:to>
      <xdr:col>10</xdr:col>
      <xdr:colOff>533400</xdr:colOff>
      <xdr:row>0</xdr:row>
      <xdr:rowOff>0</xdr:rowOff>
    </xdr:to>
    <xdr:sp macro="" textlink="">
      <xdr:nvSpPr>
        <xdr:cNvPr id="2050" name="Text 2"/>
        <xdr:cNvSpPr txBox="1">
          <a:spLocks noChangeArrowheads="1"/>
        </xdr:cNvSpPr>
      </xdr:nvSpPr>
      <xdr:spPr bwMode="auto">
        <a:xfrm>
          <a:off x="66675" y="0"/>
          <a:ext cx="681990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All Contract Modification Proposals shall be addressed to the POC indicated on the Request For Proposal.  Proposals must clearly state the conditions and scope of the modification and shall be accompanied by a breakdown of cost, as indicated.  Lump sum costs will not be accepted in either the prime or sub-contractor's breakdown of direct cost.  The total cost for labor, material, and equipment rental (or ownership) for each item shall be transferred to the corresponding item on the front of this form.  At the contractor's option, the overhead rates printed on the front of this form may be used for proposals under $500,000 in lieu of detailed itemized estimates of overhead costs.  The proposal should also include a request for an extension of time, in calendar days, only if overall completion of contract is impacted by the proposed modification.  The contractor shall not proceed with any of the work included in the modification prior to the receipt of an executed modification of contract (SF30).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86"/>
  <sheetViews>
    <sheetView showGridLines="0" tabSelected="1" workbookViewId="0">
      <selection activeCell="Q14" sqref="Q14"/>
    </sheetView>
  </sheetViews>
  <sheetFormatPr defaultRowHeight="12.75"/>
  <cols>
    <col min="1" max="1" width="4" style="51" customWidth="1"/>
    <col min="2" max="2" width="33" customWidth="1"/>
    <col min="3" max="3" width="7.7109375" style="1" customWidth="1"/>
    <col min="4" max="4" width="11.5703125" customWidth="1"/>
    <col min="5" max="5" width="8.140625" style="1" customWidth="1"/>
    <col min="6" max="6" width="11.140625" style="2" customWidth="1"/>
    <col min="7" max="7" width="11" style="2" customWidth="1"/>
    <col min="8" max="8" width="17.140625" customWidth="1"/>
    <col min="9" max="26" width="2.7109375" customWidth="1"/>
  </cols>
  <sheetData>
    <row r="1" spans="1:8" s="74" customFormat="1" ht="15.75">
      <c r="A1" s="247" t="s">
        <v>51</v>
      </c>
      <c r="B1" s="247"/>
      <c r="C1" s="122"/>
      <c r="D1" s="121"/>
      <c r="E1" s="122"/>
      <c r="F1" s="123"/>
      <c r="G1" s="123"/>
      <c r="H1" s="121"/>
    </row>
    <row r="2" spans="1:8">
      <c r="A2" s="75" t="s">
        <v>0</v>
      </c>
      <c r="G2" s="3" t="s">
        <v>1</v>
      </c>
      <c r="H2" s="56">
        <f ca="1">NOW()</f>
        <v>41662.558896875002</v>
      </c>
    </row>
    <row r="3" spans="1:8">
      <c r="A3" s="73" t="s">
        <v>210</v>
      </c>
      <c r="B3" s="4"/>
      <c r="C3" s="6"/>
      <c r="D3" s="4"/>
      <c r="E3" s="7"/>
      <c r="F3" s="5"/>
      <c r="G3" s="8"/>
      <c r="H3" s="4"/>
    </row>
    <row r="4" spans="1:8">
      <c r="A4" s="248" t="s">
        <v>207</v>
      </c>
      <c r="B4" s="248"/>
      <c r="C4" s="249" t="s">
        <v>2</v>
      </c>
      <c r="D4" s="249"/>
      <c r="G4" s="3"/>
      <c r="H4" s="21"/>
    </row>
    <row r="5" spans="1:8" ht="12" customHeight="1">
      <c r="A5" s="50"/>
      <c r="B5" s="9"/>
      <c r="C5" s="7"/>
      <c r="D5" s="10"/>
      <c r="E5" s="7"/>
      <c r="F5" s="5"/>
      <c r="G5" s="55"/>
      <c r="H5" s="4"/>
    </row>
    <row r="6" spans="1:8">
      <c r="A6" s="249" t="s">
        <v>208</v>
      </c>
      <c r="B6" s="249"/>
      <c r="C6" s="250" t="s">
        <v>44</v>
      </c>
      <c r="D6" s="250"/>
      <c r="E6" s="250"/>
      <c r="G6" s="61"/>
      <c r="H6" s="11"/>
    </row>
    <row r="7" spans="1:8" ht="12" customHeight="1">
      <c r="A7" s="50"/>
      <c r="B7" s="12" t="s">
        <v>3</v>
      </c>
      <c r="C7" s="36"/>
      <c r="D7" s="4"/>
      <c r="E7" s="7"/>
      <c r="F7" s="5"/>
      <c r="G7" s="60"/>
      <c r="H7" s="63"/>
    </row>
    <row r="8" spans="1:8">
      <c r="A8" s="49" t="s">
        <v>43</v>
      </c>
      <c r="B8" s="13"/>
    </row>
    <row r="9" spans="1:8" ht="12" customHeight="1">
      <c r="A9" s="50"/>
      <c r="B9" s="63" t="s">
        <v>47</v>
      </c>
      <c r="C9" s="7"/>
      <c r="D9" s="14"/>
      <c r="E9" s="7"/>
      <c r="F9" s="5"/>
      <c r="G9" s="5"/>
      <c r="H9" s="53" t="s">
        <v>4</v>
      </c>
    </row>
    <row r="10" spans="1:8">
      <c r="A10" s="51">
        <v>1</v>
      </c>
      <c r="B10" s="15" t="s">
        <v>5</v>
      </c>
      <c r="C10" s="16"/>
      <c r="D10" s="15"/>
      <c r="E10" s="17"/>
      <c r="F10" s="18">
        <f>'Prime Direct Costs'!E50</f>
        <v>0</v>
      </c>
      <c r="G10" s="19"/>
      <c r="H10" s="20"/>
    </row>
    <row r="11" spans="1:8" ht="12" customHeight="1">
      <c r="A11" s="228">
        <v>2</v>
      </c>
      <c r="B11" s="229" t="s">
        <v>6</v>
      </c>
      <c r="C11" s="22"/>
      <c r="D11" s="229" t="s">
        <v>7</v>
      </c>
      <c r="E11" s="42"/>
      <c r="F11" s="18">
        <f>C11*F10</f>
        <v>0</v>
      </c>
      <c r="G11" s="19"/>
      <c r="H11" s="20"/>
    </row>
    <row r="12" spans="1:8" ht="12" customHeight="1">
      <c r="A12" s="51">
        <v>3</v>
      </c>
      <c r="B12" s="15" t="s">
        <v>8</v>
      </c>
      <c r="C12" s="41"/>
      <c r="D12" s="15"/>
      <c r="E12" s="42"/>
      <c r="F12" s="18">
        <f>'Prime Direct Costs'!H50</f>
        <v>0</v>
      </c>
      <c r="G12" s="19"/>
      <c r="H12" s="20"/>
    </row>
    <row r="13" spans="1:8" ht="12" customHeight="1">
      <c r="A13" s="51">
        <v>4</v>
      </c>
      <c r="B13" s="15" t="s">
        <v>48</v>
      </c>
      <c r="C13" s="25"/>
      <c r="D13" s="15" t="s">
        <v>9</v>
      </c>
      <c r="E13" s="42"/>
      <c r="F13" s="18">
        <f>C13*F12</f>
        <v>0</v>
      </c>
      <c r="G13" s="19"/>
      <c r="H13" s="20"/>
    </row>
    <row r="14" spans="1:8" ht="12" customHeight="1">
      <c r="A14" s="51">
        <v>5</v>
      </c>
      <c r="B14" s="15" t="s">
        <v>209</v>
      </c>
      <c r="C14" s="25"/>
      <c r="D14" s="15" t="s">
        <v>45</v>
      </c>
      <c r="E14" s="42"/>
      <c r="F14" s="18">
        <f>C14*(F12+F13)</f>
        <v>0</v>
      </c>
      <c r="G14" s="19"/>
      <c r="H14" s="20"/>
    </row>
    <row r="15" spans="1:8" s="30" customFormat="1" ht="12" customHeight="1">
      <c r="A15" s="228">
        <v>6</v>
      </c>
      <c r="B15" s="230" t="s">
        <v>14</v>
      </c>
      <c r="C15" s="38"/>
      <c r="D15" s="231" t="s">
        <v>9</v>
      </c>
      <c r="E15" s="42"/>
      <c r="F15" s="45">
        <f>F12*C15</f>
        <v>0</v>
      </c>
      <c r="G15" s="43"/>
      <c r="H15" s="44"/>
    </row>
    <row r="16" spans="1:8" ht="12" customHeight="1">
      <c r="A16" s="51">
        <v>7</v>
      </c>
      <c r="B16" s="62" t="s">
        <v>10</v>
      </c>
      <c r="C16" s="41"/>
      <c r="D16" s="30"/>
      <c r="E16" s="42"/>
      <c r="F16" s="31">
        <f>'Prime Direct Costs'!K25</f>
        <v>0</v>
      </c>
      <c r="G16" s="43"/>
      <c r="H16" s="44"/>
    </row>
    <row r="17" spans="1:8" s="30" customFormat="1" ht="12" customHeight="1">
      <c r="A17" s="51">
        <v>8</v>
      </c>
      <c r="B17" s="62" t="s">
        <v>11</v>
      </c>
      <c r="C17" s="48"/>
      <c r="D17" s="30" t="s">
        <v>12</v>
      </c>
      <c r="E17" s="42"/>
      <c r="F17" s="31">
        <f>C17*F16</f>
        <v>0</v>
      </c>
      <c r="G17" s="43"/>
      <c r="H17" s="44"/>
    </row>
    <row r="18" spans="1:8" s="30" customFormat="1" ht="12" customHeight="1">
      <c r="A18" s="228">
        <v>9</v>
      </c>
      <c r="B18" s="230" t="s">
        <v>46</v>
      </c>
      <c r="C18" s="232"/>
      <c r="D18" s="233"/>
      <c r="E18" s="42"/>
      <c r="F18" s="31">
        <f>'Prime Direct Costs'!K50</f>
        <v>0</v>
      </c>
      <c r="G18" s="43"/>
      <c r="H18" s="44"/>
    </row>
    <row r="19" spans="1:8" s="30" customFormat="1" ht="12" customHeight="1">
      <c r="A19" s="234">
        <v>10</v>
      </c>
      <c r="B19" s="235" t="s">
        <v>13</v>
      </c>
      <c r="C19" s="236"/>
      <c r="D19" s="237"/>
      <c r="E19" s="65"/>
      <c r="F19" s="224"/>
      <c r="G19" s="225">
        <f>SUM(F10:F18)</f>
        <v>0</v>
      </c>
      <c r="H19" s="44"/>
    </row>
    <row r="20" spans="1:8" s="30" customFormat="1" ht="12" customHeight="1">
      <c r="A20" s="51">
        <v>11</v>
      </c>
      <c r="B20" s="62" t="s">
        <v>34</v>
      </c>
      <c r="C20" s="64">
        <v>0</v>
      </c>
      <c r="D20" s="243" t="s">
        <v>49</v>
      </c>
      <c r="E20" s="242">
        <v>0</v>
      </c>
      <c r="F20" s="31">
        <f>C20*E20</f>
        <v>0</v>
      </c>
      <c r="G20" s="43"/>
      <c r="H20" s="44"/>
    </row>
    <row r="21" spans="1:8" s="30" customFormat="1" ht="12" customHeight="1">
      <c r="A21" s="50">
        <v>12</v>
      </c>
      <c r="B21" s="46" t="s">
        <v>198</v>
      </c>
      <c r="C21" s="38"/>
      <c r="D21" s="44"/>
      <c r="E21" s="65"/>
      <c r="F21" s="70"/>
      <c r="G21" s="31">
        <f>G19+F20</f>
        <v>0</v>
      </c>
      <c r="H21" s="44"/>
    </row>
    <row r="22" spans="1:8" s="30" customFormat="1" ht="12" customHeight="1">
      <c r="A22" s="51"/>
      <c r="B22" s="30" t="s">
        <v>16</v>
      </c>
      <c r="C22" s="41"/>
      <c r="E22" s="41"/>
      <c r="F22" s="40"/>
      <c r="G22" s="40"/>
    </row>
    <row r="23" spans="1:8" s="30" customFormat="1" ht="12" customHeight="1">
      <c r="A23" s="51"/>
      <c r="C23" s="41"/>
      <c r="E23" s="41"/>
      <c r="F23" s="40"/>
      <c r="G23" s="40"/>
    </row>
    <row r="24" spans="1:8" s="30" customFormat="1" ht="12" customHeight="1">
      <c r="A24" s="51"/>
      <c r="C24" s="41"/>
      <c r="E24" s="41"/>
      <c r="F24" s="40"/>
      <c r="G24" s="40"/>
    </row>
    <row r="25" spans="1:8" s="30" customFormat="1">
      <c r="A25" s="50"/>
      <c r="B25" s="63" t="s">
        <v>196</v>
      </c>
      <c r="C25" s="38"/>
      <c r="D25" s="63"/>
      <c r="E25" s="38"/>
      <c r="F25" s="47"/>
      <c r="G25" s="47"/>
      <c r="H25" s="44" t="s">
        <v>4</v>
      </c>
    </row>
    <row r="26" spans="1:8" s="30" customFormat="1" ht="12">
      <c r="A26" s="238">
        <v>13</v>
      </c>
      <c r="B26" s="239"/>
      <c r="C26" s="240"/>
      <c r="D26" s="241"/>
      <c r="E26" s="42"/>
      <c r="F26" s="31">
        <v>0</v>
      </c>
      <c r="G26" s="43"/>
      <c r="H26" s="44"/>
    </row>
    <row r="27" spans="1:8" s="30" customFormat="1" ht="12" customHeight="1">
      <c r="A27" s="234">
        <v>14</v>
      </c>
      <c r="B27" s="235"/>
      <c r="C27" s="235"/>
      <c r="D27" s="237"/>
      <c r="E27" s="42"/>
      <c r="F27" s="31">
        <v>0</v>
      </c>
      <c r="G27" s="43"/>
      <c r="H27" s="44"/>
    </row>
    <row r="28" spans="1:8" s="30" customFormat="1" ht="12" customHeight="1">
      <c r="A28" s="234">
        <v>15</v>
      </c>
      <c r="B28" s="235"/>
      <c r="C28" s="235"/>
      <c r="D28" s="237"/>
      <c r="E28" s="42"/>
      <c r="F28" s="31">
        <v>0</v>
      </c>
      <c r="G28" s="43"/>
      <c r="H28" s="44"/>
    </row>
    <row r="29" spans="1:8" ht="12" customHeight="1">
      <c r="A29" s="234">
        <v>16</v>
      </c>
      <c r="B29" s="235"/>
      <c r="C29" s="235"/>
      <c r="D29" s="237"/>
      <c r="E29" s="42"/>
      <c r="F29" s="31">
        <v>0</v>
      </c>
      <c r="G29" s="19"/>
      <c r="H29" s="20"/>
    </row>
    <row r="30" spans="1:8" s="30" customFormat="1" ht="12" customHeight="1">
      <c r="A30" s="234">
        <v>17</v>
      </c>
      <c r="B30" s="235"/>
      <c r="C30" s="235"/>
      <c r="D30" s="237"/>
      <c r="E30" s="42"/>
      <c r="F30" s="31">
        <v>0</v>
      </c>
      <c r="G30" s="43"/>
      <c r="H30" s="44"/>
    </row>
    <row r="31" spans="1:8" s="30" customFormat="1" ht="12" customHeight="1">
      <c r="A31" s="234">
        <v>18</v>
      </c>
      <c r="B31" s="235"/>
      <c r="C31" s="235"/>
      <c r="D31" s="237"/>
      <c r="E31" s="42"/>
      <c r="F31" s="31">
        <v>0</v>
      </c>
      <c r="G31" s="19"/>
      <c r="H31" s="20"/>
    </row>
    <row r="32" spans="1:8" s="30" customFormat="1" ht="12" customHeight="1">
      <c r="A32" s="234">
        <v>19</v>
      </c>
      <c r="B32" s="235"/>
      <c r="C32" s="235"/>
      <c r="D32" s="237"/>
      <c r="E32" s="42"/>
      <c r="F32" s="31">
        <v>0</v>
      </c>
      <c r="G32" s="43"/>
      <c r="H32" s="44"/>
    </row>
    <row r="33" spans="1:8" s="30" customFormat="1" ht="12" customHeight="1">
      <c r="A33" s="234">
        <v>20</v>
      </c>
      <c r="B33" s="235"/>
      <c r="C33" s="235"/>
      <c r="D33" s="237"/>
      <c r="E33" s="42"/>
      <c r="F33" s="31">
        <v>0</v>
      </c>
      <c r="G33" s="43"/>
      <c r="H33" s="44"/>
    </row>
    <row r="34" spans="1:8" s="30" customFormat="1" ht="12" customHeight="1">
      <c r="A34" s="234">
        <v>21</v>
      </c>
      <c r="B34" s="235"/>
      <c r="C34" s="235"/>
      <c r="D34" s="237"/>
      <c r="E34" s="42"/>
      <c r="F34" s="31">
        <v>0</v>
      </c>
      <c r="G34" s="43"/>
      <c r="H34" s="44"/>
    </row>
    <row r="35" spans="1:8" s="30" customFormat="1" ht="12" customHeight="1">
      <c r="A35" s="234">
        <v>22</v>
      </c>
      <c r="B35" s="235"/>
      <c r="C35" s="235"/>
      <c r="D35" s="237"/>
      <c r="E35" s="42"/>
      <c r="F35" s="31">
        <v>0</v>
      </c>
      <c r="G35" s="43"/>
      <c r="H35" s="44"/>
    </row>
    <row r="36" spans="1:8" s="30" customFormat="1" ht="12" customHeight="1">
      <c r="A36" s="234">
        <v>23</v>
      </c>
      <c r="B36" s="235"/>
      <c r="C36" s="235"/>
      <c r="D36" s="237"/>
      <c r="E36" s="42"/>
      <c r="F36" s="31">
        <v>0</v>
      </c>
      <c r="G36" s="43"/>
      <c r="H36" s="44"/>
    </row>
    <row r="37" spans="1:8" ht="12" customHeight="1">
      <c r="A37" s="234">
        <v>24</v>
      </c>
      <c r="B37" s="235"/>
      <c r="C37" s="235"/>
      <c r="D37" s="237"/>
      <c r="E37" s="42"/>
      <c r="F37" s="31">
        <v>0</v>
      </c>
      <c r="G37" s="43"/>
      <c r="H37" s="20"/>
    </row>
    <row r="38" spans="1:8" ht="12" customHeight="1">
      <c r="A38" s="234">
        <v>25</v>
      </c>
      <c r="B38" s="235"/>
      <c r="C38" s="235"/>
      <c r="D38" s="237"/>
      <c r="E38" s="42"/>
      <c r="F38" s="31">
        <v>0</v>
      </c>
      <c r="G38" s="43"/>
      <c r="H38" s="20"/>
    </row>
    <row r="39" spans="1:8" ht="12" customHeight="1">
      <c r="A39" s="234">
        <v>26</v>
      </c>
      <c r="B39" s="235"/>
      <c r="C39" s="235"/>
      <c r="D39" s="237"/>
      <c r="E39" s="42"/>
      <c r="F39" s="31">
        <v>0</v>
      </c>
      <c r="G39" s="19"/>
      <c r="H39" s="20"/>
    </row>
    <row r="40" spans="1:8" ht="12" customHeight="1">
      <c r="A40" s="50">
        <v>27</v>
      </c>
      <c r="B40" s="28" t="s">
        <v>50</v>
      </c>
      <c r="C40" s="38"/>
      <c r="D40" s="24"/>
      <c r="E40" s="68"/>
      <c r="F40" s="67"/>
      <c r="G40" s="226">
        <f>SUM(F26:F39)</f>
        <v>0</v>
      </c>
      <c r="H40" s="69"/>
    </row>
    <row r="41" spans="1:8" ht="12" customHeight="1">
      <c r="B41" s="30" t="s">
        <v>16</v>
      </c>
      <c r="C41" s="41"/>
      <c r="D41" s="30"/>
      <c r="E41" s="41"/>
      <c r="F41" s="40"/>
      <c r="G41" s="40"/>
      <c r="H41" s="30"/>
    </row>
    <row r="42" spans="1:8" ht="12" customHeight="1">
      <c r="B42" s="30"/>
      <c r="C42" s="41"/>
      <c r="D42" s="30"/>
      <c r="E42" s="41"/>
      <c r="F42" s="40"/>
      <c r="G42" s="40"/>
      <c r="H42" s="30"/>
    </row>
    <row r="43" spans="1:8" ht="12" customHeight="1">
      <c r="B43" s="30"/>
      <c r="C43" s="41"/>
      <c r="D43" s="30"/>
      <c r="E43" s="41"/>
      <c r="F43" s="40"/>
      <c r="G43" s="40"/>
      <c r="H43" s="30"/>
    </row>
    <row r="44" spans="1:8" ht="12" customHeight="1">
      <c r="A44" s="50"/>
      <c r="B44" s="73" t="s">
        <v>31</v>
      </c>
      <c r="C44" s="38"/>
      <c r="D44" s="63"/>
      <c r="E44" s="7"/>
      <c r="F44" s="47"/>
      <c r="G44" s="5"/>
      <c r="H44" s="44" t="s">
        <v>4</v>
      </c>
    </row>
    <row r="45" spans="1:8" ht="12" customHeight="1">
      <c r="A45" s="51">
        <v>28</v>
      </c>
      <c r="B45" s="15" t="s">
        <v>33</v>
      </c>
      <c r="C45" s="41"/>
      <c r="D45" s="15"/>
      <c r="E45" s="17"/>
      <c r="F45" s="31">
        <f>G21</f>
        <v>0</v>
      </c>
      <c r="G45" s="19"/>
      <c r="H45" s="20"/>
    </row>
    <row r="46" spans="1:8" ht="12" customHeight="1">
      <c r="A46" s="51">
        <v>29</v>
      </c>
      <c r="B46" s="15" t="s">
        <v>35</v>
      </c>
      <c r="C46" s="41"/>
      <c r="D46" s="15"/>
      <c r="E46" s="17"/>
      <c r="F46" s="18">
        <f>G40</f>
        <v>0</v>
      </c>
      <c r="G46" s="19"/>
      <c r="H46" s="20"/>
    </row>
    <row r="47" spans="1:8">
      <c r="A47" s="51">
        <v>30</v>
      </c>
      <c r="B47" s="15" t="s">
        <v>199</v>
      </c>
      <c r="C47" s="41"/>
      <c r="D47" s="15"/>
      <c r="E47" s="66"/>
      <c r="F47" s="67"/>
      <c r="G47" s="227">
        <f>SUM(F43:F46)</f>
        <v>0</v>
      </c>
      <c r="H47" s="20"/>
    </row>
    <row r="48" spans="1:8">
      <c r="A48" s="51">
        <v>31</v>
      </c>
      <c r="B48" s="15" t="s">
        <v>32</v>
      </c>
      <c r="C48" s="244"/>
      <c r="D48" s="15" t="s">
        <v>36</v>
      </c>
      <c r="E48" s="17"/>
      <c r="F48" s="18">
        <f>F46*C48</f>
        <v>0</v>
      </c>
      <c r="G48" s="19"/>
      <c r="H48" s="20"/>
    </row>
    <row r="49" spans="1:8">
      <c r="A49" s="51">
        <v>32</v>
      </c>
      <c r="B49" s="15" t="s">
        <v>37</v>
      </c>
      <c r="C49" s="41"/>
      <c r="D49" s="15"/>
      <c r="E49" s="66"/>
      <c r="F49" s="67"/>
      <c r="G49" s="227">
        <f>SUM(F45:F48)</f>
        <v>0</v>
      </c>
      <c r="H49" s="20"/>
    </row>
    <row r="50" spans="1:8" ht="12" customHeight="1">
      <c r="A50" s="51">
        <v>33</v>
      </c>
      <c r="B50" s="15" t="s">
        <v>203</v>
      </c>
      <c r="C50" s="244">
        <f>Profit!I18%</f>
        <v>2.9999999999999995E-2</v>
      </c>
      <c r="D50" s="15" t="s">
        <v>38</v>
      </c>
      <c r="E50" s="17"/>
      <c r="F50" s="18">
        <f>G49*C50</f>
        <v>0</v>
      </c>
      <c r="G50" s="19"/>
      <c r="H50" s="20"/>
    </row>
    <row r="51" spans="1:8" ht="12" customHeight="1">
      <c r="A51" s="51">
        <v>34</v>
      </c>
      <c r="B51" s="15" t="s">
        <v>39</v>
      </c>
      <c r="C51" s="41"/>
      <c r="D51" s="15"/>
      <c r="E51" s="66"/>
      <c r="F51" s="67"/>
      <c r="G51" s="227">
        <f>G49+F50</f>
        <v>0</v>
      </c>
      <c r="H51" s="20"/>
    </row>
    <row r="52" spans="1:8" ht="12" customHeight="1">
      <c r="A52" s="51">
        <v>35</v>
      </c>
      <c r="B52" s="15" t="s">
        <v>205</v>
      </c>
      <c r="C52" s="58"/>
      <c r="D52" s="15" t="s">
        <v>40</v>
      </c>
      <c r="E52" s="17"/>
      <c r="F52" s="18">
        <f>C52*G51</f>
        <v>0</v>
      </c>
      <c r="G52" s="19"/>
      <c r="H52" s="20"/>
    </row>
    <row r="53" spans="1:8" ht="12" customHeight="1">
      <c r="A53" s="51">
        <v>36</v>
      </c>
      <c r="B53" s="15" t="s">
        <v>204</v>
      </c>
      <c r="C53" s="58"/>
      <c r="D53" s="15" t="s">
        <v>40</v>
      </c>
      <c r="E53" s="17"/>
      <c r="F53" s="18">
        <f>C53*G51</f>
        <v>0</v>
      </c>
      <c r="G53" s="19"/>
      <c r="H53" s="20"/>
    </row>
    <row r="54" spans="1:8" ht="12" customHeight="1">
      <c r="A54" s="51">
        <v>37</v>
      </c>
      <c r="B54" s="15" t="s">
        <v>17</v>
      </c>
      <c r="C54" s="58"/>
      <c r="D54" s="15" t="s">
        <v>40</v>
      </c>
      <c r="E54" s="17"/>
      <c r="F54" s="18">
        <f>C54*G51</f>
        <v>0</v>
      </c>
      <c r="G54" s="19"/>
      <c r="H54" s="20"/>
    </row>
    <row r="55" spans="1:8" ht="12" customHeight="1">
      <c r="A55" s="51">
        <v>38</v>
      </c>
      <c r="B55" s="32" t="s">
        <v>206</v>
      </c>
      <c r="C55" s="59"/>
      <c r="D55" s="32"/>
      <c r="E55" s="66"/>
      <c r="F55" s="67"/>
      <c r="G55" s="227">
        <f>SUM(G51+F52+F53+F54)</f>
        <v>0</v>
      </c>
      <c r="H55" s="20"/>
    </row>
    <row r="56" spans="1:8" ht="12" customHeight="1">
      <c r="A56" s="51">
        <v>39</v>
      </c>
      <c r="B56" s="32" t="s">
        <v>15</v>
      </c>
      <c r="C56" s="58">
        <v>4.8399999999999997E-3</v>
      </c>
      <c r="D56" s="32" t="s">
        <v>41</v>
      </c>
      <c r="E56" s="17"/>
      <c r="F56" s="34">
        <f>G55*C56</f>
        <v>0</v>
      </c>
      <c r="G56" s="33"/>
      <c r="H56" s="20"/>
    </row>
    <row r="57" spans="1:8" ht="12" customHeight="1">
      <c r="A57" s="51">
        <v>40</v>
      </c>
      <c r="B57" s="28" t="s">
        <v>42</v>
      </c>
      <c r="C57" s="29"/>
      <c r="D57" s="20"/>
      <c r="E57" s="67"/>
      <c r="F57" s="67"/>
      <c r="G57" s="245">
        <f>G55+F56</f>
        <v>0</v>
      </c>
      <c r="H57" s="20"/>
    </row>
    <row r="58" spans="1:8" ht="12" customHeight="1">
      <c r="A58" s="54" t="s">
        <v>202</v>
      </c>
      <c r="B58" s="27"/>
      <c r="C58" s="246">
        <f>C20</f>
        <v>0</v>
      </c>
      <c r="D58" s="27" t="s">
        <v>200</v>
      </c>
      <c r="E58" s="39"/>
      <c r="F58" s="37"/>
      <c r="G58" s="37"/>
      <c r="H58" s="27"/>
    </row>
    <row r="59" spans="1:8" ht="12" customHeight="1">
      <c r="A59" s="50" t="s">
        <v>201</v>
      </c>
      <c r="B59" s="20"/>
      <c r="C59" s="7"/>
      <c r="D59" s="4"/>
      <c r="E59" s="7"/>
      <c r="F59" s="5"/>
      <c r="G59" s="5"/>
      <c r="H59" s="4"/>
    </row>
    <row r="60" spans="1:8" ht="12" customHeight="1">
      <c r="A60" s="52"/>
      <c r="B60" s="32"/>
      <c r="C60" s="39"/>
      <c r="D60" s="27"/>
      <c r="E60" s="39"/>
      <c r="F60" s="37"/>
      <c r="G60" s="35"/>
      <c r="H60" s="71"/>
    </row>
    <row r="61" spans="1:8" ht="12" customHeight="1">
      <c r="A61" s="52" t="s">
        <v>30</v>
      </c>
      <c r="B61" s="32"/>
      <c r="C61" s="39"/>
      <c r="D61" s="27"/>
      <c r="E61" s="39"/>
      <c r="F61" s="37"/>
      <c r="G61" s="35"/>
      <c r="H61" s="72"/>
    </row>
    <row r="62" spans="1:8" ht="12" customHeight="1"/>
    <row r="63" spans="1:8" ht="12" customHeight="1"/>
    <row r="64" spans="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3.75" customHeight="1"/>
  </sheetData>
  <mergeCells count="5">
    <mergeCell ref="A1:B1"/>
    <mergeCell ref="A4:B4"/>
    <mergeCell ref="C4:D4"/>
    <mergeCell ref="A6:B6"/>
    <mergeCell ref="C6:E6"/>
  </mergeCells>
  <phoneticPr fontId="5" type="noConversion"/>
  <printOptions horizontalCentered="1"/>
  <pageMargins left="0.25" right="0.25" top="0.25" bottom="0.25" header="0" footer="0"/>
  <pageSetup pageOrder="overThenDown"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K51"/>
  <sheetViews>
    <sheetView showGridLines="0" showZeros="0" workbookViewId="0">
      <selection activeCell="A4" sqref="A4"/>
    </sheetView>
  </sheetViews>
  <sheetFormatPr defaultRowHeight="12.75"/>
  <cols>
    <col min="1" max="1" width="24" style="27" customWidth="1"/>
    <col min="2" max="2" width="6.28515625" style="27" customWidth="1"/>
    <col min="3" max="3" width="5.7109375" style="57" customWidth="1"/>
    <col min="4" max="4" width="8.42578125" style="27" customWidth="1"/>
    <col min="5" max="5" width="11.140625" style="39" customWidth="1"/>
    <col min="6" max="7" width="8" style="37" customWidth="1"/>
    <col min="8" max="8" width="10" style="37" customWidth="1"/>
    <col min="9" max="9" width="5" style="37" customWidth="1"/>
    <col min="10" max="10" width="8.7109375" style="27" customWidth="1"/>
    <col min="11" max="16384" width="9.140625" style="27"/>
  </cols>
  <sheetData>
    <row r="1" spans="1:11">
      <c r="A1" s="4"/>
      <c r="B1" s="4"/>
      <c r="C1" s="26"/>
      <c r="D1" s="5"/>
      <c r="E1" s="5"/>
      <c r="F1" s="5"/>
      <c r="G1" s="5"/>
      <c r="H1" s="5"/>
      <c r="I1" s="4"/>
      <c r="J1" s="5"/>
      <c r="K1" s="4"/>
    </row>
    <row r="2" spans="1:11">
      <c r="A2" s="76" t="s">
        <v>18</v>
      </c>
      <c r="B2" s="77" t="s">
        <v>19</v>
      </c>
      <c r="C2" s="77" t="s">
        <v>20</v>
      </c>
      <c r="D2" s="78" t="s">
        <v>21</v>
      </c>
      <c r="E2" s="112"/>
      <c r="F2" s="78" t="s">
        <v>22</v>
      </c>
      <c r="G2" s="78"/>
      <c r="H2" s="112"/>
      <c r="I2" s="78" t="s">
        <v>52</v>
      </c>
      <c r="J2" s="79"/>
      <c r="K2" s="80"/>
    </row>
    <row r="3" spans="1:11">
      <c r="A3" s="135" t="s">
        <v>58</v>
      </c>
      <c r="B3" s="81"/>
      <c r="C3" s="82"/>
      <c r="D3" s="83" t="s">
        <v>23</v>
      </c>
      <c r="E3" s="83" t="s">
        <v>24</v>
      </c>
      <c r="F3" s="83" t="s">
        <v>57</v>
      </c>
      <c r="G3" s="83" t="s">
        <v>56</v>
      </c>
      <c r="H3" s="83" t="s">
        <v>24</v>
      </c>
      <c r="I3" s="84" t="s">
        <v>25</v>
      </c>
      <c r="J3" s="83" t="s">
        <v>26</v>
      </c>
      <c r="K3" s="84" t="s">
        <v>27</v>
      </c>
    </row>
    <row r="4" spans="1:11">
      <c r="A4" s="129"/>
      <c r="B4" s="125"/>
      <c r="C4" s="104"/>
      <c r="D4" s="101"/>
      <c r="E4" s="113">
        <f>D4*B4</f>
        <v>0</v>
      </c>
      <c r="F4" s="101"/>
      <c r="G4" s="136"/>
      <c r="H4" s="113">
        <f>F4*B4*G4</f>
        <v>0</v>
      </c>
      <c r="I4" s="108"/>
      <c r="J4" s="90"/>
      <c r="K4" s="91">
        <f t="shared" ref="K4:K24" si="0">J4*B4</f>
        <v>0</v>
      </c>
    </row>
    <row r="5" spans="1:11">
      <c r="A5" s="130"/>
      <c r="B5" s="126"/>
      <c r="C5" s="105"/>
      <c r="D5" s="102"/>
      <c r="E5" s="114">
        <f t="shared" ref="E5:E12" si="1">D5*B5</f>
        <v>0</v>
      </c>
      <c r="F5" s="102"/>
      <c r="G5" s="137"/>
      <c r="H5" s="114">
        <f t="shared" ref="H5:H49" si="2">F5*B5*G5</f>
        <v>0</v>
      </c>
      <c r="I5" s="109"/>
      <c r="J5" s="92"/>
      <c r="K5" s="93">
        <f t="shared" si="0"/>
        <v>0</v>
      </c>
    </row>
    <row r="6" spans="1:11">
      <c r="A6" s="131"/>
      <c r="B6" s="126"/>
      <c r="C6" s="105"/>
      <c r="D6" s="102"/>
      <c r="E6" s="114">
        <f t="shared" si="1"/>
        <v>0</v>
      </c>
      <c r="F6" s="102"/>
      <c r="G6" s="137"/>
      <c r="H6" s="114">
        <f t="shared" si="2"/>
        <v>0</v>
      </c>
      <c r="I6" s="109"/>
      <c r="J6" s="92"/>
      <c r="K6" s="93">
        <f t="shared" si="0"/>
        <v>0</v>
      </c>
    </row>
    <row r="7" spans="1:11">
      <c r="A7" s="131"/>
      <c r="B7" s="126"/>
      <c r="C7" s="105"/>
      <c r="D7" s="102"/>
      <c r="E7" s="114">
        <f t="shared" si="1"/>
        <v>0</v>
      </c>
      <c r="F7" s="102"/>
      <c r="G7" s="137"/>
      <c r="H7" s="114">
        <f t="shared" si="2"/>
        <v>0</v>
      </c>
      <c r="I7" s="109"/>
      <c r="J7" s="92"/>
      <c r="K7" s="93">
        <f t="shared" si="0"/>
        <v>0</v>
      </c>
    </row>
    <row r="8" spans="1:11">
      <c r="A8" s="131"/>
      <c r="B8" s="126"/>
      <c r="C8" s="105"/>
      <c r="D8" s="102"/>
      <c r="E8" s="114">
        <f t="shared" si="1"/>
        <v>0</v>
      </c>
      <c r="F8" s="102"/>
      <c r="G8" s="137"/>
      <c r="H8" s="114">
        <f t="shared" si="2"/>
        <v>0</v>
      </c>
      <c r="I8" s="109"/>
      <c r="J8" s="92"/>
      <c r="K8" s="93">
        <f t="shared" si="0"/>
        <v>0</v>
      </c>
    </row>
    <row r="9" spans="1:11">
      <c r="A9" s="131"/>
      <c r="B9" s="126"/>
      <c r="C9" s="105"/>
      <c r="D9" s="102"/>
      <c r="E9" s="114">
        <f t="shared" si="1"/>
        <v>0</v>
      </c>
      <c r="F9" s="102"/>
      <c r="G9" s="137"/>
      <c r="H9" s="114">
        <f t="shared" si="2"/>
        <v>0</v>
      </c>
      <c r="I9" s="109"/>
      <c r="J9" s="92"/>
      <c r="K9" s="93">
        <f t="shared" si="0"/>
        <v>0</v>
      </c>
    </row>
    <row r="10" spans="1:11">
      <c r="A10" s="131"/>
      <c r="B10" s="126"/>
      <c r="C10" s="105"/>
      <c r="D10" s="102"/>
      <c r="E10" s="114"/>
      <c r="F10" s="102"/>
      <c r="G10" s="137"/>
      <c r="H10" s="114">
        <f t="shared" si="2"/>
        <v>0</v>
      </c>
      <c r="I10" s="109"/>
      <c r="J10" s="92"/>
      <c r="K10" s="93">
        <f t="shared" si="0"/>
        <v>0</v>
      </c>
    </row>
    <row r="11" spans="1:11">
      <c r="A11" s="132"/>
      <c r="B11" s="126"/>
      <c r="C11" s="105"/>
      <c r="D11" s="102"/>
      <c r="E11" s="114">
        <f t="shared" si="1"/>
        <v>0</v>
      </c>
      <c r="F11" s="102"/>
      <c r="G11" s="137"/>
      <c r="H11" s="114">
        <f t="shared" si="2"/>
        <v>0</v>
      </c>
      <c r="I11" s="109"/>
      <c r="J11" s="92"/>
      <c r="K11" s="93">
        <f t="shared" si="0"/>
        <v>0</v>
      </c>
    </row>
    <row r="12" spans="1:11">
      <c r="A12" s="131"/>
      <c r="B12" s="126"/>
      <c r="C12" s="105"/>
      <c r="D12" s="102"/>
      <c r="E12" s="114">
        <f t="shared" si="1"/>
        <v>0</v>
      </c>
      <c r="F12" s="102"/>
      <c r="G12" s="137"/>
      <c r="H12" s="114">
        <f t="shared" si="2"/>
        <v>0</v>
      </c>
      <c r="I12" s="109"/>
      <c r="J12" s="92"/>
      <c r="K12" s="93">
        <f t="shared" si="0"/>
        <v>0</v>
      </c>
    </row>
    <row r="13" spans="1:11">
      <c r="A13" s="131"/>
      <c r="B13" s="126"/>
      <c r="C13" s="105"/>
      <c r="D13" s="102"/>
      <c r="E13" s="114">
        <f t="shared" ref="E13:E18" si="3">D13*B13</f>
        <v>0</v>
      </c>
      <c r="F13" s="102"/>
      <c r="G13" s="137"/>
      <c r="H13" s="114">
        <f t="shared" si="2"/>
        <v>0</v>
      </c>
      <c r="I13" s="109"/>
      <c r="J13" s="92"/>
      <c r="K13" s="93">
        <f t="shared" si="0"/>
        <v>0</v>
      </c>
    </row>
    <row r="14" spans="1:11">
      <c r="A14" s="131"/>
      <c r="B14" s="126"/>
      <c r="C14" s="105"/>
      <c r="D14" s="102"/>
      <c r="E14" s="114">
        <f t="shared" si="3"/>
        <v>0</v>
      </c>
      <c r="F14" s="102"/>
      <c r="G14" s="137"/>
      <c r="H14" s="114">
        <f t="shared" si="2"/>
        <v>0</v>
      </c>
      <c r="I14" s="109"/>
      <c r="J14" s="92"/>
      <c r="K14" s="93">
        <f t="shared" si="0"/>
        <v>0</v>
      </c>
    </row>
    <row r="15" spans="1:11">
      <c r="A15" s="131"/>
      <c r="B15" s="126"/>
      <c r="C15" s="105"/>
      <c r="D15" s="102"/>
      <c r="E15" s="114">
        <f t="shared" si="3"/>
        <v>0</v>
      </c>
      <c r="F15" s="102"/>
      <c r="G15" s="137"/>
      <c r="H15" s="114">
        <f t="shared" si="2"/>
        <v>0</v>
      </c>
      <c r="I15" s="109"/>
      <c r="J15" s="92"/>
      <c r="K15" s="93">
        <f t="shared" si="0"/>
        <v>0</v>
      </c>
    </row>
    <row r="16" spans="1:11">
      <c r="A16" s="131"/>
      <c r="B16" s="126"/>
      <c r="C16" s="105"/>
      <c r="D16" s="102"/>
      <c r="E16" s="114">
        <f t="shared" si="3"/>
        <v>0</v>
      </c>
      <c r="F16" s="102"/>
      <c r="G16" s="137"/>
      <c r="H16" s="114">
        <f t="shared" si="2"/>
        <v>0</v>
      </c>
      <c r="I16" s="109"/>
      <c r="J16" s="92"/>
      <c r="K16" s="93">
        <f t="shared" si="0"/>
        <v>0</v>
      </c>
    </row>
    <row r="17" spans="1:11">
      <c r="A17" s="131"/>
      <c r="B17" s="126"/>
      <c r="C17" s="105"/>
      <c r="D17" s="102"/>
      <c r="E17" s="114">
        <f t="shared" si="3"/>
        <v>0</v>
      </c>
      <c r="F17" s="102"/>
      <c r="G17" s="137"/>
      <c r="H17" s="114">
        <f t="shared" si="2"/>
        <v>0</v>
      </c>
      <c r="I17" s="109"/>
      <c r="J17" s="92"/>
      <c r="K17" s="93">
        <f t="shared" si="0"/>
        <v>0</v>
      </c>
    </row>
    <row r="18" spans="1:11">
      <c r="A18" s="131"/>
      <c r="B18" s="126"/>
      <c r="C18" s="105"/>
      <c r="D18" s="102"/>
      <c r="E18" s="114">
        <f t="shared" si="3"/>
        <v>0</v>
      </c>
      <c r="F18" s="102"/>
      <c r="G18" s="137"/>
      <c r="H18" s="114">
        <f t="shared" si="2"/>
        <v>0</v>
      </c>
      <c r="I18" s="109"/>
      <c r="J18" s="92"/>
      <c r="K18" s="93">
        <f t="shared" si="0"/>
        <v>0</v>
      </c>
    </row>
    <row r="19" spans="1:11">
      <c r="A19" s="131"/>
      <c r="B19" s="126"/>
      <c r="C19" s="105"/>
      <c r="D19" s="102"/>
      <c r="E19" s="114">
        <f t="shared" ref="E19:E34" si="4">D19*B19</f>
        <v>0</v>
      </c>
      <c r="F19" s="102"/>
      <c r="G19" s="137"/>
      <c r="H19" s="114">
        <f t="shared" si="2"/>
        <v>0</v>
      </c>
      <c r="I19" s="109"/>
      <c r="J19" s="92"/>
      <c r="K19" s="93">
        <f t="shared" si="0"/>
        <v>0</v>
      </c>
    </row>
    <row r="20" spans="1:11">
      <c r="A20" s="131"/>
      <c r="B20" s="126"/>
      <c r="C20" s="105"/>
      <c r="D20" s="102"/>
      <c r="E20" s="114">
        <f t="shared" si="4"/>
        <v>0</v>
      </c>
      <c r="F20" s="102"/>
      <c r="G20" s="137"/>
      <c r="H20" s="114">
        <f t="shared" si="2"/>
        <v>0</v>
      </c>
      <c r="I20" s="109"/>
      <c r="J20" s="92"/>
      <c r="K20" s="93">
        <f t="shared" si="0"/>
        <v>0</v>
      </c>
    </row>
    <row r="21" spans="1:11">
      <c r="A21" s="131"/>
      <c r="B21" s="126"/>
      <c r="C21" s="105"/>
      <c r="D21" s="102"/>
      <c r="E21" s="114">
        <f t="shared" si="4"/>
        <v>0</v>
      </c>
      <c r="F21" s="102"/>
      <c r="G21" s="137"/>
      <c r="H21" s="114">
        <f t="shared" si="2"/>
        <v>0</v>
      </c>
      <c r="I21" s="109"/>
      <c r="J21" s="92"/>
      <c r="K21" s="93">
        <f t="shared" si="0"/>
        <v>0</v>
      </c>
    </row>
    <row r="22" spans="1:11">
      <c r="A22" s="131"/>
      <c r="B22" s="126"/>
      <c r="C22" s="105"/>
      <c r="D22" s="102"/>
      <c r="E22" s="114">
        <f t="shared" si="4"/>
        <v>0</v>
      </c>
      <c r="F22" s="102"/>
      <c r="G22" s="137"/>
      <c r="H22" s="114">
        <f t="shared" si="2"/>
        <v>0</v>
      </c>
      <c r="I22" s="109"/>
      <c r="J22" s="92"/>
      <c r="K22" s="93">
        <f t="shared" si="0"/>
        <v>0</v>
      </c>
    </row>
    <row r="23" spans="1:11">
      <c r="A23" s="131"/>
      <c r="B23" s="126"/>
      <c r="C23" s="105"/>
      <c r="D23" s="102"/>
      <c r="E23" s="114">
        <f t="shared" si="4"/>
        <v>0</v>
      </c>
      <c r="F23" s="102"/>
      <c r="G23" s="137"/>
      <c r="H23" s="114">
        <f t="shared" si="2"/>
        <v>0</v>
      </c>
      <c r="I23" s="109"/>
      <c r="J23" s="92"/>
      <c r="K23" s="93">
        <f t="shared" si="0"/>
        <v>0</v>
      </c>
    </row>
    <row r="24" spans="1:11" ht="13.5" thickBot="1">
      <c r="A24" s="131"/>
      <c r="B24" s="126"/>
      <c r="C24" s="105"/>
      <c r="D24" s="102"/>
      <c r="E24" s="114">
        <f t="shared" si="4"/>
        <v>0</v>
      </c>
      <c r="F24" s="102"/>
      <c r="G24" s="137"/>
      <c r="H24" s="114">
        <f t="shared" si="2"/>
        <v>0</v>
      </c>
      <c r="I24" s="110"/>
      <c r="J24" s="94"/>
      <c r="K24" s="95">
        <f t="shared" si="0"/>
        <v>0</v>
      </c>
    </row>
    <row r="25" spans="1:11" ht="13.5" thickBot="1">
      <c r="A25" s="131"/>
      <c r="B25" s="126"/>
      <c r="C25" s="105"/>
      <c r="D25" s="102"/>
      <c r="E25" s="114">
        <f t="shared" si="4"/>
        <v>0</v>
      </c>
      <c r="F25" s="102"/>
      <c r="G25" s="137"/>
      <c r="H25" s="114">
        <f t="shared" si="2"/>
        <v>0</v>
      </c>
      <c r="I25" s="99" t="s">
        <v>28</v>
      </c>
      <c r="J25" s="100"/>
      <c r="K25" s="115">
        <f>SUM(K4:K24)</f>
        <v>0</v>
      </c>
    </row>
    <row r="26" spans="1:11">
      <c r="A26" s="131"/>
      <c r="B26" s="126"/>
      <c r="C26" s="105"/>
      <c r="D26" s="102"/>
      <c r="E26" s="114">
        <f t="shared" si="4"/>
        <v>0</v>
      </c>
      <c r="F26" s="102"/>
      <c r="G26" s="137"/>
      <c r="H26" s="114">
        <f t="shared" si="2"/>
        <v>0</v>
      </c>
      <c r="I26" s="117" t="s">
        <v>53</v>
      </c>
      <c r="J26" s="98"/>
      <c r="K26" s="98"/>
    </row>
    <row r="27" spans="1:11">
      <c r="A27" s="131"/>
      <c r="B27" s="126"/>
      <c r="C27" s="105"/>
      <c r="D27" s="102"/>
      <c r="E27" s="114">
        <f t="shared" si="4"/>
        <v>0</v>
      </c>
      <c r="F27" s="102"/>
      <c r="G27" s="137"/>
      <c r="H27" s="114">
        <f t="shared" si="2"/>
        <v>0</v>
      </c>
      <c r="I27" s="118" t="s">
        <v>25</v>
      </c>
      <c r="J27" s="119" t="s">
        <v>26</v>
      </c>
      <c r="K27" s="118" t="s">
        <v>27</v>
      </c>
    </row>
    <row r="28" spans="1:11">
      <c r="A28" s="131"/>
      <c r="B28" s="126"/>
      <c r="C28" s="105"/>
      <c r="D28" s="102"/>
      <c r="E28" s="114">
        <f t="shared" si="4"/>
        <v>0</v>
      </c>
      <c r="F28" s="102"/>
      <c r="G28" s="137"/>
      <c r="H28" s="114">
        <f t="shared" si="2"/>
        <v>0</v>
      </c>
      <c r="I28" s="111"/>
      <c r="J28" s="96"/>
      <c r="K28" s="97">
        <f t="shared" ref="K28:K49" si="5">J28*B28</f>
        <v>0</v>
      </c>
    </row>
    <row r="29" spans="1:11">
      <c r="A29" s="131"/>
      <c r="B29" s="126"/>
      <c r="C29" s="105"/>
      <c r="D29" s="102"/>
      <c r="E29" s="114">
        <f t="shared" si="4"/>
        <v>0</v>
      </c>
      <c r="F29" s="102"/>
      <c r="G29" s="137"/>
      <c r="H29" s="114">
        <f t="shared" si="2"/>
        <v>0</v>
      </c>
      <c r="I29" s="109"/>
      <c r="J29" s="92"/>
      <c r="K29" s="93">
        <f t="shared" si="5"/>
        <v>0</v>
      </c>
    </row>
    <row r="30" spans="1:11">
      <c r="A30" s="131"/>
      <c r="B30" s="126"/>
      <c r="C30" s="105"/>
      <c r="D30" s="102"/>
      <c r="E30" s="114">
        <f t="shared" si="4"/>
        <v>0</v>
      </c>
      <c r="F30" s="102"/>
      <c r="G30" s="137"/>
      <c r="H30" s="114">
        <f t="shared" si="2"/>
        <v>0</v>
      </c>
      <c r="I30" s="109"/>
      <c r="J30" s="92"/>
      <c r="K30" s="93">
        <f t="shared" si="5"/>
        <v>0</v>
      </c>
    </row>
    <row r="31" spans="1:11">
      <c r="A31" s="131"/>
      <c r="B31" s="126"/>
      <c r="C31" s="105"/>
      <c r="D31" s="102"/>
      <c r="E31" s="114">
        <f t="shared" si="4"/>
        <v>0</v>
      </c>
      <c r="F31" s="102"/>
      <c r="G31" s="137"/>
      <c r="H31" s="114">
        <f t="shared" si="2"/>
        <v>0</v>
      </c>
      <c r="I31" s="109"/>
      <c r="J31" s="92"/>
      <c r="K31" s="93">
        <f t="shared" si="5"/>
        <v>0</v>
      </c>
    </row>
    <row r="32" spans="1:11">
      <c r="A32" s="131"/>
      <c r="B32" s="126"/>
      <c r="C32" s="105"/>
      <c r="D32" s="102"/>
      <c r="E32" s="114">
        <f t="shared" si="4"/>
        <v>0</v>
      </c>
      <c r="F32" s="102"/>
      <c r="G32" s="137"/>
      <c r="H32" s="114">
        <f t="shared" si="2"/>
        <v>0</v>
      </c>
      <c r="I32" s="109"/>
      <c r="J32" s="92"/>
      <c r="K32" s="93">
        <f t="shared" si="5"/>
        <v>0</v>
      </c>
    </row>
    <row r="33" spans="1:11">
      <c r="A33" s="131"/>
      <c r="B33" s="126"/>
      <c r="C33" s="105"/>
      <c r="D33" s="102"/>
      <c r="E33" s="114">
        <f t="shared" si="4"/>
        <v>0</v>
      </c>
      <c r="F33" s="102"/>
      <c r="G33" s="137"/>
      <c r="H33" s="114">
        <f t="shared" si="2"/>
        <v>0</v>
      </c>
      <c r="I33" s="109"/>
      <c r="J33" s="92"/>
      <c r="K33" s="93">
        <f t="shared" si="5"/>
        <v>0</v>
      </c>
    </row>
    <row r="34" spans="1:11">
      <c r="A34" s="131"/>
      <c r="B34" s="126"/>
      <c r="C34" s="105"/>
      <c r="D34" s="102"/>
      <c r="E34" s="114">
        <f t="shared" si="4"/>
        <v>0</v>
      </c>
      <c r="F34" s="102"/>
      <c r="G34" s="137"/>
      <c r="H34" s="114">
        <f t="shared" si="2"/>
        <v>0</v>
      </c>
      <c r="I34" s="109"/>
      <c r="J34" s="92"/>
      <c r="K34" s="93">
        <f t="shared" si="5"/>
        <v>0</v>
      </c>
    </row>
    <row r="35" spans="1:11">
      <c r="A35" s="131"/>
      <c r="B35" s="126"/>
      <c r="C35" s="105"/>
      <c r="D35" s="102"/>
      <c r="E35" s="114">
        <f t="shared" ref="E35:E49" si="6">D35*B35</f>
        <v>0</v>
      </c>
      <c r="F35" s="102"/>
      <c r="G35" s="137"/>
      <c r="H35" s="114">
        <f t="shared" si="2"/>
        <v>0</v>
      </c>
      <c r="I35" s="109"/>
      <c r="J35" s="92"/>
      <c r="K35" s="93">
        <f t="shared" si="5"/>
        <v>0</v>
      </c>
    </row>
    <row r="36" spans="1:11">
      <c r="A36" s="131"/>
      <c r="B36" s="126"/>
      <c r="C36" s="105"/>
      <c r="D36" s="102"/>
      <c r="E36" s="114">
        <f t="shared" si="6"/>
        <v>0</v>
      </c>
      <c r="F36" s="102"/>
      <c r="G36" s="137"/>
      <c r="H36" s="114">
        <f t="shared" si="2"/>
        <v>0</v>
      </c>
      <c r="I36" s="109"/>
      <c r="J36" s="92"/>
      <c r="K36" s="93">
        <f t="shared" si="5"/>
        <v>0</v>
      </c>
    </row>
    <row r="37" spans="1:11">
      <c r="A37" s="131"/>
      <c r="B37" s="126"/>
      <c r="C37" s="105"/>
      <c r="D37" s="102"/>
      <c r="E37" s="114">
        <f t="shared" si="6"/>
        <v>0</v>
      </c>
      <c r="F37" s="102"/>
      <c r="G37" s="137"/>
      <c r="H37" s="114">
        <f t="shared" si="2"/>
        <v>0</v>
      </c>
      <c r="I37" s="109"/>
      <c r="J37" s="92"/>
      <c r="K37" s="93">
        <f t="shared" si="5"/>
        <v>0</v>
      </c>
    </row>
    <row r="38" spans="1:11">
      <c r="A38" s="131"/>
      <c r="B38" s="126"/>
      <c r="C38" s="105"/>
      <c r="D38" s="102"/>
      <c r="E38" s="114">
        <f t="shared" si="6"/>
        <v>0</v>
      </c>
      <c r="F38" s="102"/>
      <c r="G38" s="137"/>
      <c r="H38" s="114">
        <f t="shared" si="2"/>
        <v>0</v>
      </c>
      <c r="I38" s="109"/>
      <c r="J38" s="92"/>
      <c r="K38" s="93">
        <f t="shared" si="5"/>
        <v>0</v>
      </c>
    </row>
    <row r="39" spans="1:11">
      <c r="A39" s="131"/>
      <c r="B39" s="126"/>
      <c r="C39" s="105"/>
      <c r="D39" s="102"/>
      <c r="E39" s="114">
        <f t="shared" si="6"/>
        <v>0</v>
      </c>
      <c r="F39" s="102"/>
      <c r="G39" s="137"/>
      <c r="H39" s="114">
        <f t="shared" si="2"/>
        <v>0</v>
      </c>
      <c r="I39" s="109"/>
      <c r="J39" s="92"/>
      <c r="K39" s="93">
        <f t="shared" si="5"/>
        <v>0</v>
      </c>
    </row>
    <row r="40" spans="1:11">
      <c r="A40" s="131"/>
      <c r="B40" s="126"/>
      <c r="C40" s="105"/>
      <c r="D40" s="102"/>
      <c r="E40" s="114">
        <f t="shared" si="6"/>
        <v>0</v>
      </c>
      <c r="F40" s="102"/>
      <c r="G40" s="137"/>
      <c r="H40" s="114">
        <f t="shared" si="2"/>
        <v>0</v>
      </c>
      <c r="I40" s="109"/>
      <c r="J40" s="92"/>
      <c r="K40" s="93">
        <f t="shared" si="5"/>
        <v>0</v>
      </c>
    </row>
    <row r="41" spans="1:11">
      <c r="A41" s="131"/>
      <c r="B41" s="126"/>
      <c r="C41" s="105"/>
      <c r="D41" s="102"/>
      <c r="E41" s="114">
        <f t="shared" si="6"/>
        <v>0</v>
      </c>
      <c r="F41" s="102"/>
      <c r="G41" s="137"/>
      <c r="H41" s="114">
        <f t="shared" si="2"/>
        <v>0</v>
      </c>
      <c r="I41" s="109"/>
      <c r="J41" s="92"/>
      <c r="K41" s="93">
        <f t="shared" si="5"/>
        <v>0</v>
      </c>
    </row>
    <row r="42" spans="1:11">
      <c r="A42" s="130"/>
      <c r="B42" s="126"/>
      <c r="C42" s="105"/>
      <c r="D42" s="102"/>
      <c r="E42" s="114">
        <f t="shared" si="6"/>
        <v>0</v>
      </c>
      <c r="F42" s="102"/>
      <c r="G42" s="137"/>
      <c r="H42" s="114">
        <f t="shared" si="2"/>
        <v>0</v>
      </c>
      <c r="I42" s="109"/>
      <c r="J42" s="92"/>
      <c r="K42" s="93">
        <f t="shared" si="5"/>
        <v>0</v>
      </c>
    </row>
    <row r="43" spans="1:11">
      <c r="A43" s="130"/>
      <c r="B43" s="126"/>
      <c r="C43" s="105"/>
      <c r="D43" s="102"/>
      <c r="E43" s="114">
        <f t="shared" si="6"/>
        <v>0</v>
      </c>
      <c r="F43" s="102"/>
      <c r="G43" s="137"/>
      <c r="H43" s="114">
        <f t="shared" si="2"/>
        <v>0</v>
      </c>
      <c r="I43" s="109"/>
      <c r="J43" s="92"/>
      <c r="K43" s="93">
        <f t="shared" si="5"/>
        <v>0</v>
      </c>
    </row>
    <row r="44" spans="1:11">
      <c r="A44" s="130"/>
      <c r="B44" s="126"/>
      <c r="C44" s="105"/>
      <c r="D44" s="102"/>
      <c r="E44" s="114">
        <f t="shared" si="6"/>
        <v>0</v>
      </c>
      <c r="F44" s="102"/>
      <c r="G44" s="137"/>
      <c r="H44" s="114">
        <f t="shared" si="2"/>
        <v>0</v>
      </c>
      <c r="I44" s="109"/>
      <c r="J44" s="92"/>
      <c r="K44" s="93">
        <f t="shared" si="5"/>
        <v>0</v>
      </c>
    </row>
    <row r="45" spans="1:11">
      <c r="A45" s="130"/>
      <c r="B45" s="126"/>
      <c r="C45" s="105"/>
      <c r="D45" s="102"/>
      <c r="E45" s="114">
        <f t="shared" si="6"/>
        <v>0</v>
      </c>
      <c r="F45" s="102"/>
      <c r="G45" s="137"/>
      <c r="H45" s="114">
        <f t="shared" si="2"/>
        <v>0</v>
      </c>
      <c r="I45" s="109"/>
      <c r="J45" s="92"/>
      <c r="K45" s="93">
        <f t="shared" si="5"/>
        <v>0</v>
      </c>
    </row>
    <row r="46" spans="1:11">
      <c r="A46" s="133"/>
      <c r="B46" s="127"/>
      <c r="C46" s="106"/>
      <c r="D46" s="102"/>
      <c r="E46" s="114">
        <f t="shared" si="6"/>
        <v>0</v>
      </c>
      <c r="F46" s="102"/>
      <c r="G46" s="137"/>
      <c r="H46" s="114">
        <f t="shared" si="2"/>
        <v>0</v>
      </c>
      <c r="I46" s="109"/>
      <c r="J46" s="92"/>
      <c r="K46" s="93">
        <f t="shared" si="5"/>
        <v>0</v>
      </c>
    </row>
    <row r="47" spans="1:11">
      <c r="A47" s="130"/>
      <c r="B47" s="127"/>
      <c r="C47" s="106"/>
      <c r="D47" s="102"/>
      <c r="E47" s="114">
        <f t="shared" si="6"/>
        <v>0</v>
      </c>
      <c r="F47" s="102"/>
      <c r="G47" s="137"/>
      <c r="H47" s="114">
        <f t="shared" si="2"/>
        <v>0</v>
      </c>
      <c r="I47" s="109"/>
      <c r="J47" s="92"/>
      <c r="K47" s="93">
        <f t="shared" si="5"/>
        <v>0</v>
      </c>
    </row>
    <row r="48" spans="1:11">
      <c r="A48" s="130"/>
      <c r="B48" s="127"/>
      <c r="C48" s="106"/>
      <c r="D48" s="102"/>
      <c r="E48" s="114">
        <f t="shared" si="6"/>
        <v>0</v>
      </c>
      <c r="F48" s="102"/>
      <c r="G48" s="137"/>
      <c r="H48" s="114">
        <f t="shared" si="2"/>
        <v>0</v>
      </c>
      <c r="I48" s="109"/>
      <c r="J48" s="92"/>
      <c r="K48" s="93">
        <f t="shared" si="5"/>
        <v>0</v>
      </c>
    </row>
    <row r="49" spans="1:11" ht="13.5" thickBot="1">
      <c r="A49" s="134"/>
      <c r="B49" s="128"/>
      <c r="C49" s="107"/>
      <c r="D49" s="103"/>
      <c r="E49" s="120">
        <f t="shared" si="6"/>
        <v>0</v>
      </c>
      <c r="F49" s="103"/>
      <c r="G49" s="138"/>
      <c r="H49" s="124">
        <f t="shared" si="2"/>
        <v>0</v>
      </c>
      <c r="I49" s="110"/>
      <c r="J49" s="94"/>
      <c r="K49" s="95">
        <f t="shared" si="5"/>
        <v>0</v>
      </c>
    </row>
    <row r="50" spans="1:11" ht="13.5" thickBot="1">
      <c r="A50" s="21" t="s">
        <v>55</v>
      </c>
      <c r="B50"/>
      <c r="C50" s="23"/>
      <c r="D50" s="2"/>
      <c r="E50" s="88">
        <f>SUM(E4:E49)</f>
        <v>0</v>
      </c>
      <c r="F50" s="2"/>
      <c r="G50" s="2"/>
      <c r="H50" s="89">
        <f>SUM(H4:H49)</f>
        <v>0</v>
      </c>
      <c r="I50" s="87" t="s">
        <v>29</v>
      </c>
      <c r="J50" s="116"/>
      <c r="K50" s="85">
        <f>SUM(K28:K49)</f>
        <v>0</v>
      </c>
    </row>
    <row r="51" spans="1:11" ht="13.5" thickBot="1">
      <c r="A51"/>
      <c r="B51"/>
      <c r="C51" s="23"/>
      <c r="D51" s="2"/>
      <c r="E51" s="2"/>
      <c r="F51" s="2"/>
      <c r="G51" s="2"/>
      <c r="H51" s="251" t="s">
        <v>54</v>
      </c>
      <c r="I51" s="251"/>
      <c r="J51" s="251"/>
      <c r="K51" s="86">
        <f>SUM(K25+K50)</f>
        <v>0</v>
      </c>
    </row>
  </sheetData>
  <mergeCells count="1">
    <mergeCell ref="H51:J51"/>
  </mergeCells>
  <phoneticPr fontId="5" type="noConversion"/>
  <printOptions horizontalCentered="1"/>
  <pageMargins left="0.25" right="0.25" top="0.57999999999999996" bottom="0.21" header="0" footer="0.54"/>
  <pageSetup pageOrder="overThenDown"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J52"/>
  <sheetViews>
    <sheetView workbookViewId="0">
      <selection activeCell="E16" sqref="E16"/>
    </sheetView>
  </sheetViews>
  <sheetFormatPr defaultRowHeight="12.75"/>
  <cols>
    <col min="1" max="1" width="15" customWidth="1"/>
    <col min="2" max="2" width="9" customWidth="1"/>
    <col min="5" max="5" width="22.140625" customWidth="1"/>
    <col min="6" max="6" width="16.28515625" customWidth="1"/>
    <col min="7" max="7" width="11.28515625" customWidth="1"/>
    <col min="9" max="9" width="18.28515625" customWidth="1"/>
    <col min="10" max="10" width="6.5703125" customWidth="1"/>
  </cols>
  <sheetData>
    <row r="1" spans="1:10">
      <c r="A1" s="149"/>
      <c r="B1" s="150"/>
      <c r="C1" s="150"/>
      <c r="D1" s="150"/>
      <c r="E1" s="150"/>
      <c r="F1" s="150"/>
      <c r="G1" s="150"/>
      <c r="H1" s="150"/>
      <c r="I1" s="151"/>
      <c r="J1" s="152"/>
    </row>
    <row r="2" spans="1:10" ht="20.25">
      <c r="A2" s="153"/>
      <c r="B2" s="27"/>
      <c r="C2" s="27"/>
      <c r="D2" s="154" t="s">
        <v>59</v>
      </c>
      <c r="E2" s="155"/>
      <c r="F2" s="155"/>
      <c r="G2" s="27"/>
      <c r="H2" s="27"/>
      <c r="I2" s="27"/>
      <c r="J2" s="156"/>
    </row>
    <row r="3" spans="1:10">
      <c r="A3" s="221" t="str">
        <f>'Cover Sheet'!A4:B4</f>
        <v>CONTRACT: W912DW-</v>
      </c>
      <c r="B3" s="27"/>
      <c r="C3" s="27"/>
      <c r="D3" s="155"/>
      <c r="E3" s="155"/>
      <c r="F3" s="155"/>
      <c r="G3" s="27"/>
      <c r="H3" s="27"/>
      <c r="I3" s="27"/>
      <c r="J3" s="156"/>
    </row>
    <row r="4" spans="1:10">
      <c r="A4" s="153"/>
      <c r="B4" s="27"/>
      <c r="C4" s="27"/>
      <c r="D4" s="27"/>
      <c r="E4" s="27"/>
      <c r="F4" s="27"/>
      <c r="G4" s="27"/>
      <c r="H4" s="27"/>
      <c r="I4" s="27"/>
      <c r="J4" s="156"/>
    </row>
    <row r="5" spans="1:10">
      <c r="A5" s="147" t="str">
        <f>'Cover Sheet'!A6:B6</f>
        <v xml:space="preserve">CASE: FL </v>
      </c>
      <c r="B5" s="27"/>
      <c r="C5" s="27"/>
      <c r="D5" s="27"/>
      <c r="E5" s="186" t="s">
        <v>103</v>
      </c>
      <c r="F5" s="72">
        <f ca="1">'Cover Sheet'!H2</f>
        <v>41662.558896875002</v>
      </c>
      <c r="G5" s="27"/>
      <c r="H5" s="27"/>
      <c r="I5" s="27"/>
      <c r="J5" s="156"/>
    </row>
    <row r="6" spans="1:10">
      <c r="A6" s="153"/>
      <c r="B6" s="27"/>
      <c r="C6" s="27"/>
      <c r="D6" s="27"/>
      <c r="E6" s="27"/>
      <c r="F6" s="27"/>
      <c r="G6" s="27"/>
      <c r="H6" s="27"/>
      <c r="I6" s="27"/>
      <c r="J6" s="156"/>
    </row>
    <row r="7" spans="1:10">
      <c r="A7" s="153"/>
      <c r="B7" s="27"/>
      <c r="C7" s="27"/>
      <c r="D7" s="27"/>
      <c r="E7" s="27"/>
      <c r="F7" s="27"/>
      <c r="G7" s="27"/>
      <c r="H7" s="27"/>
      <c r="I7" s="27"/>
      <c r="J7" s="156"/>
    </row>
    <row r="8" spans="1:10" ht="15.75">
      <c r="A8" s="158"/>
      <c r="B8" s="139"/>
      <c r="C8" s="139"/>
      <c r="D8" s="140" t="s">
        <v>60</v>
      </c>
      <c r="E8" s="141"/>
      <c r="F8" s="141"/>
      <c r="G8" s="141"/>
      <c r="H8" s="141"/>
      <c r="I8" s="142" t="s">
        <v>61</v>
      </c>
      <c r="J8" s="159"/>
    </row>
    <row r="9" spans="1:10" ht="16.5" thickBot="1">
      <c r="A9" s="160" t="s">
        <v>62</v>
      </c>
      <c r="B9" s="27"/>
      <c r="C9" s="27"/>
      <c r="D9" s="161" t="s">
        <v>63</v>
      </c>
      <c r="E9" s="162" t="s">
        <v>64</v>
      </c>
      <c r="F9" s="161" t="s">
        <v>65</v>
      </c>
      <c r="G9" s="161"/>
      <c r="H9" s="163"/>
      <c r="I9" s="164" t="s">
        <v>66</v>
      </c>
      <c r="J9" s="165" t="s">
        <v>3</v>
      </c>
    </row>
    <row r="10" spans="1:10" ht="13.5" thickTop="1">
      <c r="A10" s="166"/>
      <c r="B10" s="143"/>
      <c r="C10" s="143"/>
      <c r="D10" s="144"/>
      <c r="E10" s="145"/>
      <c r="F10" s="144"/>
      <c r="G10" s="143"/>
      <c r="H10" s="143"/>
      <c r="I10" s="143"/>
      <c r="J10" s="167"/>
    </row>
    <row r="11" spans="1:10">
      <c r="A11" s="153" t="s">
        <v>67</v>
      </c>
      <c r="B11" s="27"/>
      <c r="C11" s="27"/>
      <c r="D11" s="168" t="s">
        <v>68</v>
      </c>
      <c r="E11" s="222">
        <v>0.03</v>
      </c>
      <c r="F11" s="168" t="s">
        <v>69</v>
      </c>
      <c r="G11" s="27">
        <v>20</v>
      </c>
      <c r="H11" s="27" t="s">
        <v>70</v>
      </c>
      <c r="I11" s="169">
        <f t="shared" ref="I11:I16" si="0">G11*E11</f>
        <v>0.6</v>
      </c>
      <c r="J11" s="156"/>
    </row>
    <row r="12" spans="1:10">
      <c r="A12" s="153" t="s">
        <v>71</v>
      </c>
      <c r="B12" s="27"/>
      <c r="C12" s="27"/>
      <c r="D12" s="168" t="s">
        <v>68</v>
      </c>
      <c r="E12" s="222">
        <v>0.03</v>
      </c>
      <c r="F12" s="168" t="s">
        <v>69</v>
      </c>
      <c r="G12" s="27">
        <v>15</v>
      </c>
      <c r="H12" s="27" t="s">
        <v>70</v>
      </c>
      <c r="I12" s="169">
        <f t="shared" si="0"/>
        <v>0.44999999999999996</v>
      </c>
      <c r="J12" s="156"/>
    </row>
    <row r="13" spans="1:10">
      <c r="A13" s="153" t="s">
        <v>72</v>
      </c>
      <c r="B13" s="27"/>
      <c r="C13" s="27"/>
      <c r="D13" s="168" t="s">
        <v>73</v>
      </c>
      <c r="E13" s="222">
        <v>0.03</v>
      </c>
      <c r="F13" s="168" t="s">
        <v>69</v>
      </c>
      <c r="G13" s="27">
        <v>15</v>
      </c>
      <c r="H13" s="27" t="s">
        <v>70</v>
      </c>
      <c r="I13" s="169">
        <f t="shared" si="0"/>
        <v>0.44999999999999996</v>
      </c>
      <c r="J13" s="156"/>
    </row>
    <row r="14" spans="1:10">
      <c r="A14" s="153" t="s">
        <v>74</v>
      </c>
      <c r="B14" s="27"/>
      <c r="C14" s="27"/>
      <c r="D14" s="168" t="s">
        <v>68</v>
      </c>
      <c r="E14" s="222">
        <v>0.03</v>
      </c>
      <c r="F14" s="168" t="s">
        <v>69</v>
      </c>
      <c r="G14" s="27">
        <v>15</v>
      </c>
      <c r="H14" s="27" t="s">
        <v>70</v>
      </c>
      <c r="I14" s="169">
        <f t="shared" si="0"/>
        <v>0.44999999999999996</v>
      </c>
      <c r="J14" s="156"/>
    </row>
    <row r="15" spans="1:10">
      <c r="A15" s="153" t="s">
        <v>75</v>
      </c>
      <c r="B15" s="27"/>
      <c r="C15" s="27"/>
      <c r="D15" s="168" t="s">
        <v>68</v>
      </c>
      <c r="E15" s="222">
        <v>0.03</v>
      </c>
      <c r="F15" s="168" t="s">
        <v>69</v>
      </c>
      <c r="G15" s="27">
        <v>5</v>
      </c>
      <c r="H15" s="27" t="s">
        <v>70</v>
      </c>
      <c r="I15" s="169">
        <f t="shared" si="0"/>
        <v>0.15</v>
      </c>
      <c r="J15" s="156"/>
    </row>
    <row r="16" spans="1:10">
      <c r="A16" s="153" t="s">
        <v>76</v>
      </c>
      <c r="B16" s="27"/>
      <c r="C16" s="27"/>
      <c r="D16" s="168" t="s">
        <v>73</v>
      </c>
      <c r="E16" s="222">
        <v>0.03</v>
      </c>
      <c r="F16" s="168" t="s">
        <v>69</v>
      </c>
      <c r="G16" s="27">
        <v>5</v>
      </c>
      <c r="H16" s="27" t="s">
        <v>70</v>
      </c>
      <c r="I16" s="169">
        <f t="shared" si="0"/>
        <v>0.15</v>
      </c>
      <c r="J16" s="156"/>
    </row>
    <row r="17" spans="1:10" ht="13.5" thickBot="1">
      <c r="A17" s="153" t="s">
        <v>192</v>
      </c>
      <c r="B17" s="27"/>
      <c r="C17" s="27"/>
      <c r="D17" s="168" t="s">
        <v>68</v>
      </c>
      <c r="E17" s="222">
        <v>0.03</v>
      </c>
      <c r="F17" s="168" t="s">
        <v>69</v>
      </c>
      <c r="G17" s="27">
        <v>25</v>
      </c>
      <c r="H17" s="27" t="s">
        <v>70</v>
      </c>
      <c r="I17" s="169">
        <f>SUM(E17*G17)</f>
        <v>0.75</v>
      </c>
      <c r="J17" s="156"/>
    </row>
    <row r="18" spans="1:10" ht="13.5" thickTop="1">
      <c r="A18" s="153"/>
      <c r="B18" s="27"/>
      <c r="C18" s="27"/>
      <c r="D18" s="27"/>
      <c r="E18" s="27"/>
      <c r="F18" s="27" t="s">
        <v>3</v>
      </c>
      <c r="G18" s="27"/>
      <c r="H18" s="184" t="s">
        <v>104</v>
      </c>
      <c r="I18" s="185">
        <f>SUM(I11:I17)</f>
        <v>2.9999999999999996</v>
      </c>
      <c r="J18" s="156"/>
    </row>
    <row r="19" spans="1:10" ht="18">
      <c r="A19" s="223" t="s">
        <v>195</v>
      </c>
      <c r="B19" s="27"/>
      <c r="C19" s="27"/>
      <c r="D19" s="27"/>
      <c r="E19" s="27"/>
      <c r="F19" s="27" t="s">
        <v>3</v>
      </c>
      <c r="G19" s="27"/>
      <c r="H19" s="170"/>
      <c r="I19" s="157"/>
      <c r="J19" s="171"/>
    </row>
    <row r="20" spans="1:10" ht="18">
      <c r="A20" s="153"/>
      <c r="B20" s="27"/>
      <c r="C20" s="27"/>
      <c r="D20" s="27"/>
      <c r="E20" s="27"/>
      <c r="F20" s="27"/>
      <c r="G20" s="172"/>
      <c r="H20" s="172"/>
      <c r="I20" s="172"/>
      <c r="J20" s="173"/>
    </row>
    <row r="21" spans="1:10" ht="20.25">
      <c r="A21" s="174" t="s">
        <v>77</v>
      </c>
      <c r="B21" s="155"/>
      <c r="C21" s="155"/>
      <c r="D21" s="155"/>
      <c r="E21" s="155"/>
      <c r="F21" s="155"/>
      <c r="G21" s="155"/>
      <c r="H21" s="155"/>
      <c r="I21" s="155"/>
      <c r="J21" s="175"/>
    </row>
    <row r="22" spans="1:10">
      <c r="A22" s="176"/>
      <c r="B22" s="155"/>
      <c r="C22" s="155"/>
      <c r="D22" s="155"/>
      <c r="E22" s="155"/>
      <c r="F22" s="155"/>
      <c r="G22" s="155"/>
      <c r="H22" s="155"/>
      <c r="I22" s="155"/>
      <c r="J22" s="175"/>
    </row>
    <row r="23" spans="1:10" ht="15.75">
      <c r="A23" s="177" t="s">
        <v>78</v>
      </c>
      <c r="B23" s="155"/>
      <c r="C23" s="155"/>
      <c r="D23" s="155"/>
      <c r="E23" s="155"/>
      <c r="F23" s="155"/>
      <c r="G23" s="155"/>
      <c r="H23" s="155"/>
      <c r="I23" s="155"/>
      <c r="J23" s="175"/>
    </row>
    <row r="24" spans="1:10" ht="18">
      <c r="A24" s="153"/>
      <c r="B24" s="27"/>
      <c r="C24" s="27"/>
      <c r="D24" s="27"/>
      <c r="E24" s="27"/>
      <c r="F24" s="27"/>
      <c r="G24" s="172"/>
      <c r="H24" s="172"/>
      <c r="I24" s="172"/>
      <c r="J24" s="173"/>
    </row>
    <row r="25" spans="1:10" ht="18">
      <c r="A25" s="178" t="s">
        <v>79</v>
      </c>
      <c r="B25" s="27"/>
      <c r="C25" s="179" t="s">
        <v>80</v>
      </c>
      <c r="D25" s="27"/>
      <c r="E25" s="27"/>
      <c r="F25" s="27"/>
      <c r="G25" s="172"/>
      <c r="H25" s="172"/>
      <c r="I25" s="172"/>
      <c r="J25" s="173"/>
    </row>
    <row r="26" spans="1:10" ht="18">
      <c r="A26" s="153"/>
      <c r="B26" s="27"/>
      <c r="C26" s="179" t="s">
        <v>193</v>
      </c>
      <c r="D26" s="27"/>
      <c r="E26" s="27"/>
      <c r="F26" s="27"/>
      <c r="G26" s="172"/>
      <c r="H26" s="172"/>
      <c r="I26" s="172"/>
      <c r="J26" s="173"/>
    </row>
    <row r="27" spans="1:10" ht="18">
      <c r="A27" s="153"/>
      <c r="B27" s="27"/>
      <c r="C27" s="179" t="s">
        <v>81</v>
      </c>
      <c r="D27" s="27"/>
      <c r="E27" s="27"/>
      <c r="F27" s="27"/>
      <c r="G27" s="172"/>
      <c r="H27" s="172"/>
      <c r="I27" s="172"/>
      <c r="J27" s="173"/>
    </row>
    <row r="28" spans="1:10" ht="18">
      <c r="A28" s="153"/>
      <c r="B28" s="27"/>
      <c r="C28" s="179" t="s">
        <v>82</v>
      </c>
      <c r="D28" s="27"/>
      <c r="E28" s="27"/>
      <c r="F28" s="27"/>
      <c r="G28" s="172"/>
      <c r="H28" s="172"/>
      <c r="I28" s="172"/>
      <c r="J28" s="173"/>
    </row>
    <row r="29" spans="1:10" ht="18">
      <c r="A29" s="153"/>
      <c r="B29" s="27"/>
      <c r="C29" s="179" t="s">
        <v>83</v>
      </c>
      <c r="D29" s="27"/>
      <c r="E29" s="27"/>
      <c r="F29" s="27"/>
      <c r="G29" s="172"/>
      <c r="H29" s="172"/>
      <c r="I29" s="172"/>
      <c r="J29" s="173"/>
    </row>
    <row r="30" spans="1:10" ht="18">
      <c r="A30" s="153"/>
      <c r="B30" s="27"/>
      <c r="C30" s="27"/>
      <c r="D30" s="27"/>
      <c r="E30" s="27"/>
      <c r="F30" s="27"/>
      <c r="G30" s="172"/>
      <c r="H30" s="172"/>
      <c r="I30" s="172"/>
      <c r="J30" s="173"/>
    </row>
    <row r="31" spans="1:10" ht="15.75">
      <c r="A31" s="178" t="s">
        <v>84</v>
      </c>
      <c r="B31" s="27"/>
      <c r="C31" s="179" t="s">
        <v>85</v>
      </c>
      <c r="D31" s="27"/>
      <c r="E31" s="27"/>
      <c r="F31" s="27"/>
      <c r="G31" s="27"/>
      <c r="H31" s="27"/>
      <c r="I31" s="27"/>
      <c r="J31" s="156"/>
    </row>
    <row r="32" spans="1:10">
      <c r="A32" s="153"/>
      <c r="B32" s="27"/>
      <c r="C32" s="179" t="s">
        <v>86</v>
      </c>
      <c r="D32" s="27"/>
      <c r="E32" s="27"/>
      <c r="F32" s="27"/>
      <c r="G32" s="27"/>
      <c r="H32" s="27"/>
      <c r="I32" s="27"/>
      <c r="J32" s="156"/>
    </row>
    <row r="33" spans="1:10">
      <c r="A33" s="153"/>
      <c r="B33" s="27"/>
      <c r="C33" s="179" t="s">
        <v>87</v>
      </c>
      <c r="D33" s="27"/>
      <c r="E33" s="27"/>
      <c r="F33" s="27"/>
      <c r="G33" s="27"/>
      <c r="H33" s="27"/>
      <c r="I33" s="27"/>
      <c r="J33" s="156"/>
    </row>
    <row r="34" spans="1:10">
      <c r="A34" s="153"/>
      <c r="B34" s="27"/>
      <c r="C34" s="27"/>
      <c r="D34" s="27"/>
      <c r="E34" s="27"/>
      <c r="F34" s="27"/>
      <c r="G34" s="27"/>
      <c r="H34" s="27"/>
      <c r="I34" s="27"/>
      <c r="J34" s="156"/>
    </row>
    <row r="35" spans="1:10" ht="15.75">
      <c r="A35" s="178" t="s">
        <v>88</v>
      </c>
      <c r="B35" s="27"/>
      <c r="C35" s="180" t="s">
        <v>89</v>
      </c>
      <c r="D35" s="27"/>
      <c r="E35" s="27"/>
      <c r="F35" s="27"/>
      <c r="G35" s="27"/>
      <c r="H35" s="27"/>
      <c r="I35" s="27"/>
      <c r="J35" s="156"/>
    </row>
    <row r="36" spans="1:10">
      <c r="A36" s="153" t="s">
        <v>194</v>
      </c>
      <c r="B36" s="27"/>
      <c r="C36" s="179" t="s">
        <v>90</v>
      </c>
      <c r="D36" s="27"/>
      <c r="E36" s="27"/>
      <c r="F36" s="27"/>
      <c r="G36" s="27"/>
      <c r="H36" s="27"/>
      <c r="I36" s="27"/>
      <c r="J36" s="156"/>
    </row>
    <row r="37" spans="1:10">
      <c r="A37" s="153"/>
      <c r="B37" s="27"/>
      <c r="C37" s="179" t="s">
        <v>3</v>
      </c>
      <c r="D37" s="27"/>
      <c r="E37" s="27"/>
      <c r="F37" s="27"/>
      <c r="G37" s="27"/>
      <c r="H37" s="27"/>
      <c r="I37" s="27"/>
      <c r="J37" s="156"/>
    </row>
    <row r="38" spans="1:10" ht="15.75">
      <c r="A38" s="178" t="s">
        <v>91</v>
      </c>
      <c r="B38" s="27"/>
      <c r="C38" s="179" t="s">
        <v>92</v>
      </c>
      <c r="D38" s="27"/>
      <c r="E38" s="27"/>
      <c r="F38" s="27"/>
      <c r="G38" s="27"/>
      <c r="H38" s="27"/>
      <c r="I38" s="27"/>
      <c r="J38" s="156"/>
    </row>
    <row r="39" spans="1:10">
      <c r="A39" s="153" t="s">
        <v>194</v>
      </c>
      <c r="B39" s="27"/>
      <c r="C39" s="179" t="s">
        <v>197</v>
      </c>
      <c r="D39" s="27"/>
      <c r="E39" s="27"/>
      <c r="F39" s="27"/>
      <c r="G39" s="27"/>
      <c r="H39" s="27"/>
      <c r="I39" s="27"/>
      <c r="J39" s="156"/>
    </row>
    <row r="40" spans="1:10">
      <c r="A40" s="153"/>
      <c r="B40" s="27"/>
      <c r="C40" s="179" t="s">
        <v>3</v>
      </c>
      <c r="D40" s="27"/>
      <c r="E40" s="27"/>
      <c r="F40" s="27"/>
      <c r="G40" s="27"/>
      <c r="H40" s="27"/>
      <c r="I40" s="27"/>
      <c r="J40" s="156"/>
    </row>
    <row r="41" spans="1:10" ht="15.75">
      <c r="A41" s="178" t="s">
        <v>93</v>
      </c>
      <c r="B41" s="27"/>
      <c r="C41" s="179" t="s">
        <v>94</v>
      </c>
      <c r="D41" s="27"/>
      <c r="E41" s="27"/>
      <c r="F41" s="27"/>
      <c r="G41" s="27"/>
      <c r="H41" s="27"/>
      <c r="I41" s="27"/>
      <c r="J41" s="156"/>
    </row>
    <row r="42" spans="1:10">
      <c r="A42" s="153"/>
      <c r="B42" s="27"/>
      <c r="C42" s="179" t="s">
        <v>95</v>
      </c>
      <c r="D42" s="27"/>
      <c r="E42" s="27"/>
      <c r="F42" s="27"/>
      <c r="G42" s="27"/>
      <c r="H42" s="27"/>
      <c r="I42" s="27"/>
      <c r="J42" s="156"/>
    </row>
    <row r="43" spans="1:10">
      <c r="A43" s="153"/>
      <c r="B43" s="27"/>
      <c r="C43" s="179" t="s">
        <v>3</v>
      </c>
      <c r="D43" s="27"/>
      <c r="E43" s="27"/>
      <c r="F43" s="27"/>
      <c r="G43" s="27"/>
      <c r="H43" s="27"/>
      <c r="I43" s="27"/>
      <c r="J43" s="156"/>
    </row>
    <row r="44" spans="1:10" ht="15.75">
      <c r="A44" s="178" t="s">
        <v>96</v>
      </c>
      <c r="B44" s="27"/>
      <c r="C44" s="179" t="s">
        <v>97</v>
      </c>
      <c r="D44" s="27"/>
      <c r="E44" s="27"/>
      <c r="F44" s="27"/>
      <c r="G44" s="27"/>
      <c r="H44" s="27"/>
      <c r="I44" s="27"/>
      <c r="J44" s="156"/>
    </row>
    <row r="45" spans="1:10">
      <c r="A45" s="153"/>
      <c r="B45" s="27"/>
      <c r="C45" s="179" t="s">
        <v>98</v>
      </c>
      <c r="D45" s="27"/>
      <c r="E45" s="27"/>
      <c r="F45" s="27"/>
      <c r="G45" s="27"/>
      <c r="H45" s="27"/>
      <c r="I45" s="27"/>
      <c r="J45" s="156"/>
    </row>
    <row r="46" spans="1:10">
      <c r="A46" s="153"/>
      <c r="B46" s="27"/>
      <c r="C46" s="179"/>
      <c r="D46" s="27"/>
      <c r="E46" s="27"/>
      <c r="F46" s="27"/>
      <c r="G46" s="27"/>
      <c r="H46" s="27"/>
      <c r="I46" s="27"/>
      <c r="J46" s="156"/>
    </row>
    <row r="47" spans="1:10" ht="15.75">
      <c r="A47" s="178" t="s">
        <v>99</v>
      </c>
      <c r="B47" s="27"/>
      <c r="C47" s="179" t="s">
        <v>100</v>
      </c>
      <c r="D47" s="27"/>
      <c r="E47" s="27"/>
      <c r="F47" s="27"/>
      <c r="G47" s="27"/>
      <c r="H47" s="27"/>
      <c r="I47" s="27"/>
      <c r="J47" s="156"/>
    </row>
    <row r="48" spans="1:10">
      <c r="A48" s="153" t="s">
        <v>194</v>
      </c>
      <c r="B48" s="27"/>
      <c r="C48" s="179" t="s">
        <v>101</v>
      </c>
      <c r="D48" s="27"/>
      <c r="E48" s="27"/>
      <c r="F48" s="27"/>
      <c r="G48" s="27"/>
      <c r="H48" s="27"/>
      <c r="I48" s="27"/>
      <c r="J48" s="156"/>
    </row>
    <row r="49" spans="1:10">
      <c r="A49" s="153"/>
      <c r="B49" s="27"/>
      <c r="C49" s="179" t="s">
        <v>102</v>
      </c>
      <c r="D49" s="27"/>
      <c r="E49" s="27"/>
      <c r="F49" s="27"/>
      <c r="G49" s="27"/>
      <c r="H49" s="27"/>
      <c r="I49" s="27"/>
      <c r="J49" s="156"/>
    </row>
    <row r="50" spans="1:10" ht="13.5" thickBot="1">
      <c r="A50" s="181"/>
      <c r="B50" s="182"/>
      <c r="C50" s="182"/>
      <c r="D50" s="182"/>
      <c r="E50" s="182"/>
      <c r="F50" s="182"/>
      <c r="G50" s="182"/>
      <c r="H50" s="182"/>
      <c r="I50" s="182"/>
      <c r="J50" s="183"/>
    </row>
    <row r="51" spans="1:10">
      <c r="A51" s="148"/>
      <c r="B51" s="27"/>
      <c r="C51" s="27"/>
      <c r="D51" s="27"/>
      <c r="E51" s="27"/>
      <c r="F51" s="27"/>
      <c r="G51" s="27"/>
      <c r="H51" s="27"/>
      <c r="I51" s="27"/>
      <c r="J51" s="27"/>
    </row>
    <row r="52" spans="1:10">
      <c r="A52" s="146"/>
    </row>
  </sheetData>
  <phoneticPr fontId="5" type="noConversion"/>
  <pageMargins left="0.75" right="0.75" top="1" bottom="1"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K57"/>
  <sheetViews>
    <sheetView workbookViewId="0">
      <selection activeCell="A5" sqref="A5"/>
    </sheetView>
  </sheetViews>
  <sheetFormatPr defaultRowHeight="12.75"/>
  <cols>
    <col min="1" max="1" width="10.28515625" customWidth="1"/>
    <col min="3" max="3" width="12.140625" customWidth="1"/>
  </cols>
  <sheetData>
    <row r="1" spans="1:11" ht="15.75">
      <c r="A1" s="187" t="s">
        <v>105</v>
      </c>
      <c r="B1" s="188"/>
      <c r="C1" s="187"/>
      <c r="D1" s="188"/>
      <c r="E1" s="188"/>
      <c r="F1" s="188"/>
      <c r="G1" s="188"/>
      <c r="H1" s="188"/>
      <c r="I1" s="188"/>
      <c r="J1" s="188"/>
      <c r="K1" s="188"/>
    </row>
    <row r="2" spans="1:11" ht="15.75">
      <c r="A2" s="187" t="s">
        <v>191</v>
      </c>
      <c r="B2" s="188"/>
      <c r="C2" s="187"/>
      <c r="D2" s="188"/>
      <c r="E2" s="188"/>
      <c r="F2" s="188"/>
      <c r="G2" s="188"/>
      <c r="H2" s="188"/>
      <c r="I2" s="188"/>
      <c r="J2" s="188"/>
      <c r="K2" s="188"/>
    </row>
    <row r="3" spans="1:11" ht="16.5" thickBot="1">
      <c r="A3" s="187"/>
      <c r="B3" s="188"/>
      <c r="C3" s="187"/>
      <c r="D3" s="188"/>
      <c r="E3" s="188"/>
      <c r="F3" s="188"/>
      <c r="G3" s="188"/>
      <c r="H3" s="188"/>
      <c r="I3" s="188"/>
      <c r="J3" s="188"/>
      <c r="K3" s="188"/>
    </row>
    <row r="4" spans="1:11" ht="15.75" thickTop="1">
      <c r="A4" s="189" t="s">
        <v>106</v>
      </c>
      <c r="B4" s="190"/>
      <c r="C4" s="191"/>
      <c r="D4" s="192" t="s">
        <v>107</v>
      </c>
      <c r="E4" s="193"/>
      <c r="F4" s="194" t="s">
        <v>108</v>
      </c>
      <c r="G4" s="195"/>
      <c r="H4" s="195"/>
      <c r="I4" s="196"/>
      <c r="J4" s="196"/>
      <c r="K4" s="192" t="s">
        <v>107</v>
      </c>
    </row>
    <row r="5" spans="1:11">
      <c r="A5" s="197">
        <v>0</v>
      </c>
      <c r="B5" s="198" t="s">
        <v>109</v>
      </c>
      <c r="C5" s="199">
        <v>100000</v>
      </c>
      <c r="D5" s="200" t="s">
        <v>110</v>
      </c>
      <c r="E5" s="193"/>
      <c r="F5" s="201"/>
      <c r="G5" s="202" t="s">
        <v>111</v>
      </c>
      <c r="H5" s="202">
        <v>24</v>
      </c>
      <c r="I5" s="202" t="s">
        <v>112</v>
      </c>
      <c r="J5" s="203" t="s">
        <v>113</v>
      </c>
      <c r="K5" s="200" t="s">
        <v>110</v>
      </c>
    </row>
    <row r="6" spans="1:11">
      <c r="A6" s="204">
        <v>100000</v>
      </c>
      <c r="B6" s="198" t="s">
        <v>109</v>
      </c>
      <c r="C6" s="205">
        <v>200000</v>
      </c>
      <c r="D6" s="200" t="s">
        <v>114</v>
      </c>
      <c r="E6" s="193"/>
      <c r="F6" s="206">
        <v>23</v>
      </c>
      <c r="G6" s="198" t="s">
        <v>115</v>
      </c>
      <c r="H6" s="202">
        <v>24</v>
      </c>
      <c r="I6" s="202" t="s">
        <v>112</v>
      </c>
      <c r="J6" s="203" t="s">
        <v>113</v>
      </c>
      <c r="K6" s="200" t="s">
        <v>116</v>
      </c>
    </row>
    <row r="7" spans="1:11">
      <c r="A7" s="204">
        <v>200000</v>
      </c>
      <c r="B7" s="198" t="s">
        <v>109</v>
      </c>
      <c r="C7" s="205">
        <v>300000</v>
      </c>
      <c r="D7" s="200" t="s">
        <v>117</v>
      </c>
      <c r="E7" s="193"/>
      <c r="F7" s="206">
        <v>22</v>
      </c>
      <c r="G7" s="198" t="s">
        <v>115</v>
      </c>
      <c r="H7" s="202">
        <v>23</v>
      </c>
      <c r="I7" s="202" t="s">
        <v>112</v>
      </c>
      <c r="J7" s="203" t="s">
        <v>113</v>
      </c>
      <c r="K7" s="200" t="s">
        <v>118</v>
      </c>
    </row>
    <row r="8" spans="1:11">
      <c r="A8" s="204">
        <v>300000</v>
      </c>
      <c r="B8" s="198" t="s">
        <v>109</v>
      </c>
      <c r="C8" s="205">
        <v>400000</v>
      </c>
      <c r="D8" s="200" t="s">
        <v>116</v>
      </c>
      <c r="E8" s="193"/>
      <c r="F8" s="206">
        <v>21</v>
      </c>
      <c r="G8" s="198" t="s">
        <v>115</v>
      </c>
      <c r="H8" s="202">
        <v>22</v>
      </c>
      <c r="I8" s="202" t="s">
        <v>112</v>
      </c>
      <c r="J8" s="203" t="s">
        <v>113</v>
      </c>
      <c r="K8" s="200" t="s">
        <v>119</v>
      </c>
    </row>
    <row r="9" spans="1:11">
      <c r="A9" s="204">
        <v>400000</v>
      </c>
      <c r="B9" s="198" t="s">
        <v>109</v>
      </c>
      <c r="C9" s="205">
        <v>500000</v>
      </c>
      <c r="D9" s="200" t="s">
        <v>120</v>
      </c>
      <c r="E9" s="193"/>
      <c r="F9" s="206">
        <v>20</v>
      </c>
      <c r="G9" s="198" t="s">
        <v>115</v>
      </c>
      <c r="H9" s="202">
        <v>21</v>
      </c>
      <c r="I9" s="202" t="s">
        <v>112</v>
      </c>
      <c r="J9" s="203" t="s">
        <v>113</v>
      </c>
      <c r="K9" s="200" t="s">
        <v>121</v>
      </c>
    </row>
    <row r="10" spans="1:11">
      <c r="A10" s="204">
        <v>500000</v>
      </c>
      <c r="B10" s="198" t="s">
        <v>109</v>
      </c>
      <c r="C10" s="205">
        <v>600000</v>
      </c>
      <c r="D10" s="200" t="s">
        <v>122</v>
      </c>
      <c r="E10" s="193"/>
      <c r="F10" s="206">
        <v>19</v>
      </c>
      <c r="G10" s="198" t="s">
        <v>115</v>
      </c>
      <c r="H10" s="202">
        <v>20</v>
      </c>
      <c r="I10" s="202" t="s">
        <v>112</v>
      </c>
      <c r="J10" s="203" t="s">
        <v>113</v>
      </c>
      <c r="K10" s="200" t="s">
        <v>123</v>
      </c>
    </row>
    <row r="11" spans="1:11">
      <c r="A11" s="204">
        <v>600000</v>
      </c>
      <c r="B11" s="198" t="s">
        <v>109</v>
      </c>
      <c r="C11" s="205">
        <v>700000</v>
      </c>
      <c r="D11" s="200" t="s">
        <v>124</v>
      </c>
      <c r="E11" s="193"/>
      <c r="F11" s="206">
        <v>18</v>
      </c>
      <c r="G11" s="198" t="s">
        <v>115</v>
      </c>
      <c r="H11" s="202">
        <v>19</v>
      </c>
      <c r="I11" s="202" t="s">
        <v>112</v>
      </c>
      <c r="J11" s="203" t="s">
        <v>113</v>
      </c>
      <c r="K11" s="200" t="s">
        <v>125</v>
      </c>
    </row>
    <row r="12" spans="1:11">
      <c r="A12" s="204">
        <v>700000</v>
      </c>
      <c r="B12" s="198" t="s">
        <v>109</v>
      </c>
      <c r="C12" s="205">
        <v>800000</v>
      </c>
      <c r="D12" s="200" t="s">
        <v>126</v>
      </c>
      <c r="E12" s="193"/>
      <c r="F12" s="206">
        <v>17</v>
      </c>
      <c r="G12" s="198" t="s">
        <v>115</v>
      </c>
      <c r="H12" s="202">
        <v>18</v>
      </c>
      <c r="I12" s="202" t="s">
        <v>112</v>
      </c>
      <c r="J12" s="203" t="s">
        <v>113</v>
      </c>
      <c r="K12" s="200" t="s">
        <v>127</v>
      </c>
    </row>
    <row r="13" spans="1:11">
      <c r="A13" s="204">
        <v>800000</v>
      </c>
      <c r="B13" s="198" t="s">
        <v>109</v>
      </c>
      <c r="C13" s="205">
        <v>900000</v>
      </c>
      <c r="D13" s="200" t="s">
        <v>119</v>
      </c>
      <c r="E13" s="193"/>
      <c r="F13" s="206">
        <v>16</v>
      </c>
      <c r="G13" s="198" t="s">
        <v>115</v>
      </c>
      <c r="H13" s="202">
        <v>17</v>
      </c>
      <c r="I13" s="202" t="s">
        <v>112</v>
      </c>
      <c r="J13" s="203" t="s">
        <v>113</v>
      </c>
      <c r="K13" s="200" t="s">
        <v>128</v>
      </c>
    </row>
    <row r="14" spans="1:11">
      <c r="A14" s="204">
        <v>900000</v>
      </c>
      <c r="B14" s="198" t="s">
        <v>109</v>
      </c>
      <c r="C14" s="205">
        <v>1000000</v>
      </c>
      <c r="D14" s="200" t="s">
        <v>129</v>
      </c>
      <c r="E14" s="193"/>
      <c r="F14" s="206">
        <v>15</v>
      </c>
      <c r="G14" s="198" t="s">
        <v>115</v>
      </c>
      <c r="H14" s="202">
        <v>16</v>
      </c>
      <c r="I14" s="202" t="s">
        <v>112</v>
      </c>
      <c r="J14" s="203" t="s">
        <v>113</v>
      </c>
      <c r="K14" s="200" t="s">
        <v>130</v>
      </c>
    </row>
    <row r="15" spans="1:11">
      <c r="A15" s="204">
        <v>1000000</v>
      </c>
      <c r="B15" s="198" t="s">
        <v>109</v>
      </c>
      <c r="C15" s="205">
        <v>1100000</v>
      </c>
      <c r="D15" s="200" t="s">
        <v>131</v>
      </c>
      <c r="E15" s="193"/>
      <c r="F15" s="206">
        <v>14</v>
      </c>
      <c r="G15" s="198" t="s">
        <v>115</v>
      </c>
      <c r="H15" s="202">
        <v>15</v>
      </c>
      <c r="I15" s="202" t="s">
        <v>112</v>
      </c>
      <c r="J15" s="203" t="s">
        <v>113</v>
      </c>
      <c r="K15" s="200" t="s">
        <v>132</v>
      </c>
    </row>
    <row r="16" spans="1:11">
      <c r="A16" s="204">
        <v>1100000</v>
      </c>
      <c r="B16" s="198" t="s">
        <v>109</v>
      </c>
      <c r="C16" s="205">
        <v>1200000</v>
      </c>
      <c r="D16" s="200" t="s">
        <v>133</v>
      </c>
      <c r="E16" s="193"/>
      <c r="F16" s="206">
        <v>13</v>
      </c>
      <c r="G16" s="198" t="s">
        <v>115</v>
      </c>
      <c r="H16" s="202">
        <v>14</v>
      </c>
      <c r="I16" s="202" t="s">
        <v>112</v>
      </c>
      <c r="J16" s="203" t="s">
        <v>113</v>
      </c>
      <c r="K16" s="200" t="s">
        <v>134</v>
      </c>
    </row>
    <row r="17" spans="1:11">
      <c r="A17" s="204">
        <v>1200000</v>
      </c>
      <c r="B17" s="198" t="s">
        <v>109</v>
      </c>
      <c r="C17" s="205">
        <v>1300000</v>
      </c>
      <c r="D17" s="200" t="s">
        <v>135</v>
      </c>
      <c r="E17" s="193"/>
      <c r="F17" s="206">
        <v>12</v>
      </c>
      <c r="G17" s="198" t="s">
        <v>115</v>
      </c>
      <c r="H17" s="202">
        <v>13</v>
      </c>
      <c r="I17" s="202" t="s">
        <v>112</v>
      </c>
      <c r="J17" s="203" t="s">
        <v>113</v>
      </c>
      <c r="K17" s="200" t="s">
        <v>136</v>
      </c>
    </row>
    <row r="18" spans="1:11">
      <c r="A18" s="204">
        <v>1300000</v>
      </c>
      <c r="B18" s="198" t="s">
        <v>109</v>
      </c>
      <c r="C18" s="205">
        <v>1400000</v>
      </c>
      <c r="D18" s="200" t="s">
        <v>123</v>
      </c>
      <c r="E18" s="193"/>
      <c r="F18" s="206">
        <v>11</v>
      </c>
      <c r="G18" s="198" t="s">
        <v>115</v>
      </c>
      <c r="H18" s="202">
        <v>12</v>
      </c>
      <c r="I18" s="202" t="s">
        <v>112</v>
      </c>
      <c r="J18" s="203" t="s">
        <v>113</v>
      </c>
      <c r="K18" s="200" t="s">
        <v>137</v>
      </c>
    </row>
    <row r="19" spans="1:11">
      <c r="A19" s="204">
        <v>1400000</v>
      </c>
      <c r="B19" s="198" t="s">
        <v>109</v>
      </c>
      <c r="C19" s="205">
        <v>1500000</v>
      </c>
      <c r="D19" s="200" t="s">
        <v>138</v>
      </c>
      <c r="E19" s="193"/>
      <c r="F19" s="206">
        <v>10</v>
      </c>
      <c r="G19" s="198" t="s">
        <v>115</v>
      </c>
      <c r="H19" s="202">
        <v>11</v>
      </c>
      <c r="I19" s="202" t="s">
        <v>112</v>
      </c>
      <c r="J19" s="203" t="s">
        <v>113</v>
      </c>
      <c r="K19" s="200" t="s">
        <v>139</v>
      </c>
    </row>
    <row r="20" spans="1:11">
      <c r="A20" s="204">
        <v>1500000</v>
      </c>
      <c r="B20" s="198" t="s">
        <v>109</v>
      </c>
      <c r="C20" s="205">
        <v>1600000</v>
      </c>
      <c r="D20" s="200" t="s">
        <v>140</v>
      </c>
      <c r="E20" s="193"/>
      <c r="F20" s="206">
        <v>9</v>
      </c>
      <c r="G20" s="198" t="s">
        <v>115</v>
      </c>
      <c r="H20" s="202">
        <v>10</v>
      </c>
      <c r="I20" s="202" t="s">
        <v>112</v>
      </c>
      <c r="J20" s="203" t="s">
        <v>113</v>
      </c>
      <c r="K20" s="200" t="s">
        <v>141</v>
      </c>
    </row>
    <row r="21" spans="1:11">
      <c r="A21" s="204">
        <v>1600000</v>
      </c>
      <c r="B21" s="198" t="s">
        <v>109</v>
      </c>
      <c r="C21" s="205">
        <v>1700000</v>
      </c>
      <c r="D21" s="200" t="s">
        <v>142</v>
      </c>
      <c r="E21" s="193"/>
      <c r="F21" s="206">
        <v>8</v>
      </c>
      <c r="G21" s="198" t="s">
        <v>115</v>
      </c>
      <c r="H21" s="202">
        <v>9</v>
      </c>
      <c r="I21" s="202" t="s">
        <v>112</v>
      </c>
      <c r="J21" s="203" t="s">
        <v>113</v>
      </c>
      <c r="K21" s="200" t="s">
        <v>143</v>
      </c>
    </row>
    <row r="22" spans="1:11">
      <c r="A22" s="204">
        <v>1700000</v>
      </c>
      <c r="B22" s="198" t="s">
        <v>109</v>
      </c>
      <c r="C22" s="205">
        <v>1800000</v>
      </c>
      <c r="D22" s="200" t="s">
        <v>144</v>
      </c>
      <c r="E22" s="193"/>
      <c r="F22" s="206">
        <v>7</v>
      </c>
      <c r="G22" s="198" t="s">
        <v>115</v>
      </c>
      <c r="H22" s="202">
        <v>8</v>
      </c>
      <c r="I22" s="202" t="s">
        <v>112</v>
      </c>
      <c r="J22" s="203" t="s">
        <v>113</v>
      </c>
      <c r="K22" s="200" t="s">
        <v>145</v>
      </c>
    </row>
    <row r="23" spans="1:11">
      <c r="A23" s="204">
        <v>1800000</v>
      </c>
      <c r="B23" s="198" t="s">
        <v>109</v>
      </c>
      <c r="C23" s="205">
        <v>1900000</v>
      </c>
      <c r="D23" s="200" t="s">
        <v>127</v>
      </c>
      <c r="E23" s="193"/>
      <c r="F23" s="206">
        <v>6</v>
      </c>
      <c r="G23" s="198" t="s">
        <v>115</v>
      </c>
      <c r="H23" s="202">
        <v>7</v>
      </c>
      <c r="I23" s="202" t="s">
        <v>112</v>
      </c>
      <c r="J23" s="203" t="s">
        <v>113</v>
      </c>
      <c r="K23" s="200" t="s">
        <v>146</v>
      </c>
    </row>
    <row r="24" spans="1:11">
      <c r="A24" s="204">
        <v>1900000</v>
      </c>
      <c r="B24" s="198" t="s">
        <v>109</v>
      </c>
      <c r="C24" s="205">
        <v>2000000</v>
      </c>
      <c r="D24" s="200" t="s">
        <v>147</v>
      </c>
      <c r="E24" s="193"/>
      <c r="F24" s="206">
        <v>5</v>
      </c>
      <c r="G24" s="198" t="s">
        <v>115</v>
      </c>
      <c r="H24" s="202">
        <v>6</v>
      </c>
      <c r="I24" s="202" t="s">
        <v>112</v>
      </c>
      <c r="J24" s="203" t="s">
        <v>113</v>
      </c>
      <c r="K24" s="200" t="s">
        <v>148</v>
      </c>
    </row>
    <row r="25" spans="1:11">
      <c r="A25" s="204">
        <v>2000000</v>
      </c>
      <c r="B25" s="198" t="s">
        <v>109</v>
      </c>
      <c r="C25" s="205">
        <v>2100000</v>
      </c>
      <c r="D25" s="200" t="s">
        <v>149</v>
      </c>
      <c r="E25" s="193"/>
      <c r="F25" s="206">
        <v>4</v>
      </c>
      <c r="G25" s="198" t="s">
        <v>115</v>
      </c>
      <c r="H25" s="202">
        <v>5</v>
      </c>
      <c r="I25" s="202" t="s">
        <v>112</v>
      </c>
      <c r="J25" s="203" t="s">
        <v>113</v>
      </c>
      <c r="K25" s="200" t="s">
        <v>150</v>
      </c>
    </row>
    <row r="26" spans="1:11">
      <c r="A26" s="204">
        <v>2100000</v>
      </c>
      <c r="B26" s="198" t="s">
        <v>109</v>
      </c>
      <c r="C26" s="205">
        <v>2200000</v>
      </c>
      <c r="D26" s="200" t="s">
        <v>128</v>
      </c>
      <c r="E26" s="193"/>
      <c r="F26" s="206">
        <v>3</v>
      </c>
      <c r="G26" s="198" t="s">
        <v>115</v>
      </c>
      <c r="H26" s="202">
        <v>4</v>
      </c>
      <c r="I26" s="202" t="s">
        <v>112</v>
      </c>
      <c r="J26" s="203" t="s">
        <v>113</v>
      </c>
      <c r="K26" s="200" t="s">
        <v>151</v>
      </c>
    </row>
    <row r="27" spans="1:11">
      <c r="A27" s="204">
        <v>2200000</v>
      </c>
      <c r="B27" s="198" t="s">
        <v>109</v>
      </c>
      <c r="C27" s="205">
        <v>2300000</v>
      </c>
      <c r="D27" s="200" t="s">
        <v>152</v>
      </c>
      <c r="E27" s="193"/>
      <c r="F27" s="206">
        <v>2</v>
      </c>
      <c r="G27" s="198" t="s">
        <v>115</v>
      </c>
      <c r="H27" s="202">
        <v>3</v>
      </c>
      <c r="I27" s="202" t="s">
        <v>112</v>
      </c>
      <c r="J27" s="203" t="s">
        <v>113</v>
      </c>
      <c r="K27" s="200" t="s">
        <v>153</v>
      </c>
    </row>
    <row r="28" spans="1:11">
      <c r="A28" s="204">
        <v>2300000</v>
      </c>
      <c r="B28" s="198" t="s">
        <v>109</v>
      </c>
      <c r="C28" s="205">
        <v>2400000</v>
      </c>
      <c r="D28" s="200" t="s">
        <v>154</v>
      </c>
      <c r="E28" s="193"/>
      <c r="F28" s="206">
        <v>1</v>
      </c>
      <c r="G28" s="198" t="s">
        <v>115</v>
      </c>
      <c r="H28" s="202">
        <v>2</v>
      </c>
      <c r="I28" s="202" t="s">
        <v>112</v>
      </c>
      <c r="J28" s="203" t="s">
        <v>113</v>
      </c>
      <c r="K28" s="200" t="s">
        <v>155</v>
      </c>
    </row>
    <row r="29" spans="1:11" ht="15">
      <c r="A29" s="204">
        <v>2400000</v>
      </c>
      <c r="B29" s="198" t="s">
        <v>109</v>
      </c>
      <c r="C29" s="205">
        <v>2500000</v>
      </c>
      <c r="D29" s="200" t="s">
        <v>130</v>
      </c>
      <c r="E29" s="193"/>
      <c r="F29" s="207"/>
      <c r="G29" s="208" t="s">
        <v>156</v>
      </c>
      <c r="H29" s="202">
        <v>30</v>
      </c>
      <c r="I29" s="202" t="s">
        <v>157</v>
      </c>
      <c r="J29" s="203" t="s">
        <v>113</v>
      </c>
      <c r="K29" s="200" t="s">
        <v>158</v>
      </c>
    </row>
    <row r="30" spans="1:11" ht="13.5" thickBot="1">
      <c r="A30" s="204">
        <v>2500000</v>
      </c>
      <c r="B30" s="198" t="s">
        <v>109</v>
      </c>
      <c r="C30" s="205">
        <v>2600000</v>
      </c>
      <c r="D30" s="200" t="s">
        <v>159</v>
      </c>
      <c r="E30" s="193"/>
      <c r="F30" s="209"/>
      <c r="G30" s="210"/>
      <c r="H30" s="210">
        <v>0</v>
      </c>
      <c r="I30" s="210" t="s">
        <v>157</v>
      </c>
      <c r="J30" s="211" t="s">
        <v>113</v>
      </c>
      <c r="K30" s="212" t="s">
        <v>160</v>
      </c>
    </row>
    <row r="31" spans="1:11" ht="13.5" thickTop="1">
      <c r="A31" s="204">
        <v>2600000</v>
      </c>
      <c r="B31" s="198" t="s">
        <v>109</v>
      </c>
      <c r="C31" s="205">
        <v>2700000</v>
      </c>
      <c r="D31" s="200" t="s">
        <v>161</v>
      </c>
      <c r="E31" s="193"/>
      <c r="F31" s="193"/>
      <c r="G31" s="193"/>
      <c r="H31" s="193"/>
      <c r="I31" s="193"/>
      <c r="J31" s="193"/>
      <c r="K31" s="193"/>
    </row>
    <row r="32" spans="1:11">
      <c r="A32" s="204">
        <v>2700000</v>
      </c>
      <c r="B32" s="198" t="s">
        <v>109</v>
      </c>
      <c r="C32" s="205">
        <v>2800000</v>
      </c>
      <c r="D32" s="200" t="s">
        <v>162</v>
      </c>
      <c r="E32" s="193"/>
      <c r="F32" s="213" t="s">
        <v>163</v>
      </c>
      <c r="G32" s="193"/>
      <c r="H32" s="193"/>
      <c r="I32" s="193"/>
      <c r="J32" s="193"/>
      <c r="K32" s="193"/>
    </row>
    <row r="33" spans="1:11">
      <c r="A33" s="204">
        <v>2800000</v>
      </c>
      <c r="B33" s="198" t="s">
        <v>109</v>
      </c>
      <c r="C33" s="205">
        <v>2900000</v>
      </c>
      <c r="D33" s="200" t="s">
        <v>164</v>
      </c>
      <c r="E33" s="193"/>
      <c r="F33" s="213" t="s">
        <v>165</v>
      </c>
    </row>
    <row r="34" spans="1:11">
      <c r="A34" s="204">
        <v>2900000</v>
      </c>
      <c r="B34" s="198" t="s">
        <v>109</v>
      </c>
      <c r="C34" s="205">
        <v>3000000</v>
      </c>
      <c r="D34" s="200" t="s">
        <v>134</v>
      </c>
      <c r="E34" s="193"/>
    </row>
    <row r="35" spans="1:11">
      <c r="A35" s="204">
        <v>3000000</v>
      </c>
      <c r="B35" s="198" t="s">
        <v>109</v>
      </c>
      <c r="C35" s="205">
        <v>3100000</v>
      </c>
      <c r="D35" s="200" t="s">
        <v>166</v>
      </c>
      <c r="E35" s="193"/>
    </row>
    <row r="36" spans="1:11">
      <c r="A36" s="204">
        <v>3100000</v>
      </c>
      <c r="B36" s="198" t="s">
        <v>109</v>
      </c>
      <c r="C36" s="205">
        <v>3200000</v>
      </c>
      <c r="D36" s="200" t="s">
        <v>167</v>
      </c>
      <c r="E36" s="193"/>
    </row>
    <row r="37" spans="1:11">
      <c r="A37" s="204">
        <v>3200000</v>
      </c>
      <c r="B37" s="198" t="s">
        <v>109</v>
      </c>
      <c r="C37" s="205">
        <v>3300000</v>
      </c>
      <c r="D37" s="200" t="s">
        <v>168</v>
      </c>
      <c r="E37" s="193"/>
    </row>
    <row r="38" spans="1:11" ht="13.5" thickBot="1">
      <c r="A38" s="204">
        <v>3300000</v>
      </c>
      <c r="B38" s="198" t="s">
        <v>109</v>
      </c>
      <c r="C38" s="205">
        <v>3400000</v>
      </c>
      <c r="D38" s="200" t="s">
        <v>169</v>
      </c>
      <c r="E38" s="193"/>
    </row>
    <row r="39" spans="1:11" ht="13.5" thickTop="1">
      <c r="A39" s="204">
        <v>3400000</v>
      </c>
      <c r="B39" s="198" t="s">
        <v>109</v>
      </c>
      <c r="C39" s="205">
        <v>3500000</v>
      </c>
      <c r="D39" s="200" t="s">
        <v>137</v>
      </c>
      <c r="E39" s="193"/>
      <c r="F39" s="194" t="s">
        <v>170</v>
      </c>
      <c r="G39" s="190"/>
      <c r="H39" s="190"/>
      <c r="I39" s="190"/>
      <c r="J39" s="214"/>
      <c r="K39" s="192" t="s">
        <v>107</v>
      </c>
    </row>
    <row r="40" spans="1:11">
      <c r="A40" s="204">
        <v>3500000</v>
      </c>
      <c r="B40" s="198" t="s">
        <v>109</v>
      </c>
      <c r="C40" s="205">
        <v>3600000</v>
      </c>
      <c r="D40" s="200" t="s">
        <v>171</v>
      </c>
      <c r="E40" s="193"/>
      <c r="F40" s="201" t="s">
        <v>172</v>
      </c>
      <c r="G40" s="215">
        <v>0.8</v>
      </c>
      <c r="H40" s="202" t="s">
        <v>173</v>
      </c>
      <c r="I40" s="198" t="s">
        <v>174</v>
      </c>
      <c r="J40" s="203" t="s">
        <v>113</v>
      </c>
      <c r="K40" s="200" t="s">
        <v>158</v>
      </c>
    </row>
    <row r="41" spans="1:11">
      <c r="A41" s="204">
        <v>3600000</v>
      </c>
      <c r="B41" s="198" t="s">
        <v>109</v>
      </c>
      <c r="C41" s="205">
        <v>3700000</v>
      </c>
      <c r="D41" s="200" t="s">
        <v>175</v>
      </c>
      <c r="E41" s="193"/>
      <c r="F41" s="206"/>
      <c r="G41" s="215">
        <v>0.7</v>
      </c>
      <c r="H41" s="198" t="s">
        <v>109</v>
      </c>
      <c r="I41" s="215">
        <v>0.8</v>
      </c>
      <c r="J41" s="203" t="s">
        <v>113</v>
      </c>
      <c r="K41" s="200" t="s">
        <v>176</v>
      </c>
    </row>
    <row r="42" spans="1:11">
      <c r="A42" s="204">
        <v>3700000</v>
      </c>
      <c r="B42" s="198" t="s">
        <v>109</v>
      </c>
      <c r="C42" s="205">
        <v>3800000</v>
      </c>
      <c r="D42" s="200" t="s">
        <v>177</v>
      </c>
      <c r="E42" s="193"/>
      <c r="F42" s="206"/>
      <c r="G42" s="215">
        <v>0.6</v>
      </c>
      <c r="H42" s="198" t="s">
        <v>109</v>
      </c>
      <c r="I42" s="215">
        <v>0.7</v>
      </c>
      <c r="J42" s="203" t="s">
        <v>113</v>
      </c>
      <c r="K42" s="200" t="s">
        <v>178</v>
      </c>
    </row>
    <row r="43" spans="1:11">
      <c r="A43" s="204">
        <v>3800000</v>
      </c>
      <c r="B43" s="198" t="s">
        <v>109</v>
      </c>
      <c r="C43" s="205">
        <v>3900000</v>
      </c>
      <c r="D43" s="200" t="s">
        <v>179</v>
      </c>
      <c r="E43" s="193"/>
      <c r="F43" s="206"/>
      <c r="G43" s="215">
        <v>0.5</v>
      </c>
      <c r="H43" s="198" t="s">
        <v>109</v>
      </c>
      <c r="I43" s="215">
        <v>0.6</v>
      </c>
      <c r="J43" s="203" t="s">
        <v>113</v>
      </c>
      <c r="K43" s="200" t="s">
        <v>139</v>
      </c>
    </row>
    <row r="44" spans="1:11">
      <c r="A44" s="204">
        <v>3900000</v>
      </c>
      <c r="B44" s="198" t="s">
        <v>109</v>
      </c>
      <c r="C44" s="205">
        <v>4000000</v>
      </c>
      <c r="D44" s="200" t="s">
        <v>141</v>
      </c>
      <c r="E44" s="193"/>
      <c r="F44" s="206"/>
      <c r="G44" s="215">
        <v>0.4</v>
      </c>
      <c r="H44" s="198" t="s">
        <v>109</v>
      </c>
      <c r="I44" s="215">
        <v>0.5</v>
      </c>
      <c r="J44" s="203" t="s">
        <v>113</v>
      </c>
      <c r="K44" s="200" t="s">
        <v>164</v>
      </c>
    </row>
    <row r="45" spans="1:11">
      <c r="A45" s="204">
        <v>4000000</v>
      </c>
      <c r="B45" s="198" t="s">
        <v>109</v>
      </c>
      <c r="C45" s="205">
        <v>4100000</v>
      </c>
      <c r="D45" s="200" t="s">
        <v>180</v>
      </c>
      <c r="E45" s="193"/>
      <c r="F45" s="206"/>
      <c r="G45" s="215">
        <v>0.3</v>
      </c>
      <c r="H45" s="198" t="s">
        <v>109</v>
      </c>
      <c r="I45" s="215">
        <v>0.4</v>
      </c>
      <c r="J45" s="203" t="s">
        <v>113</v>
      </c>
      <c r="K45" s="200" t="s">
        <v>181</v>
      </c>
    </row>
    <row r="46" spans="1:11">
      <c r="A46" s="204">
        <v>4100000</v>
      </c>
      <c r="B46" s="198" t="s">
        <v>109</v>
      </c>
      <c r="C46" s="205">
        <v>4200000</v>
      </c>
      <c r="D46" s="200" t="s">
        <v>182</v>
      </c>
      <c r="E46" s="193"/>
      <c r="F46" s="206"/>
      <c r="G46" s="215">
        <v>0.2</v>
      </c>
      <c r="H46" s="198" t="s">
        <v>109</v>
      </c>
      <c r="I46" s="215">
        <v>0.3</v>
      </c>
      <c r="J46" s="203" t="s">
        <v>113</v>
      </c>
      <c r="K46" s="200" t="s">
        <v>121</v>
      </c>
    </row>
    <row r="47" spans="1:11">
      <c r="A47" s="204">
        <v>4200000</v>
      </c>
      <c r="B47" s="198" t="s">
        <v>109</v>
      </c>
      <c r="C47" s="205">
        <v>4300000</v>
      </c>
      <c r="D47" s="200" t="s">
        <v>143</v>
      </c>
      <c r="E47" s="193"/>
      <c r="F47" s="206"/>
      <c r="G47" s="215">
        <v>0.1</v>
      </c>
      <c r="H47" s="198" t="s">
        <v>109</v>
      </c>
      <c r="I47" s="215">
        <v>0.2</v>
      </c>
      <c r="J47" s="203" t="s">
        <v>113</v>
      </c>
      <c r="K47" s="200" t="s">
        <v>183</v>
      </c>
    </row>
    <row r="48" spans="1:11" ht="13.5" thickBot="1">
      <c r="A48" s="204">
        <v>4300000</v>
      </c>
      <c r="B48" s="198" t="s">
        <v>109</v>
      </c>
      <c r="C48" s="205">
        <v>4400000</v>
      </c>
      <c r="D48" s="200" t="s">
        <v>184</v>
      </c>
      <c r="E48" s="193"/>
      <c r="F48" s="209"/>
      <c r="G48" s="216">
        <v>0</v>
      </c>
      <c r="H48" s="217" t="s">
        <v>109</v>
      </c>
      <c r="I48" s="218">
        <v>0.09</v>
      </c>
      <c r="J48" s="211" t="s">
        <v>113</v>
      </c>
      <c r="K48" s="212" t="s">
        <v>110</v>
      </c>
    </row>
    <row r="49" spans="1:11" ht="13.5" thickTop="1">
      <c r="A49" s="204">
        <v>4400000</v>
      </c>
      <c r="B49" s="198" t="s">
        <v>109</v>
      </c>
      <c r="C49" s="205">
        <v>4500000</v>
      </c>
      <c r="D49" s="200" t="s">
        <v>185</v>
      </c>
      <c r="E49" s="193"/>
      <c r="F49" s="193"/>
      <c r="G49" s="193"/>
      <c r="H49" s="193"/>
      <c r="I49" s="193"/>
      <c r="J49" s="193"/>
      <c r="K49" s="193"/>
    </row>
    <row r="50" spans="1:11">
      <c r="A50" s="204">
        <v>4500000</v>
      </c>
      <c r="B50" s="198" t="s">
        <v>109</v>
      </c>
      <c r="C50" s="205">
        <v>4600000</v>
      </c>
      <c r="D50" s="200" t="s">
        <v>145</v>
      </c>
      <c r="E50" s="193"/>
      <c r="F50" s="193"/>
      <c r="G50" s="193"/>
      <c r="H50" s="193"/>
      <c r="I50" s="193"/>
      <c r="J50" s="193"/>
      <c r="K50" s="193"/>
    </row>
    <row r="51" spans="1:11">
      <c r="A51" s="204">
        <v>4600000</v>
      </c>
      <c r="B51" s="198" t="s">
        <v>109</v>
      </c>
      <c r="C51" s="205">
        <v>4700000</v>
      </c>
      <c r="D51" s="200" t="s">
        <v>186</v>
      </c>
      <c r="E51" s="193"/>
      <c r="F51" s="193"/>
      <c r="G51" s="193"/>
      <c r="H51" s="193"/>
      <c r="I51" s="193"/>
      <c r="J51" s="193"/>
      <c r="K51" s="193"/>
    </row>
    <row r="52" spans="1:11">
      <c r="A52" s="204">
        <v>4700000</v>
      </c>
      <c r="B52" s="198" t="s">
        <v>109</v>
      </c>
      <c r="C52" s="205">
        <v>4800000</v>
      </c>
      <c r="D52" s="200" t="s">
        <v>187</v>
      </c>
      <c r="E52" s="193"/>
      <c r="F52" s="193"/>
      <c r="G52" s="193"/>
      <c r="H52" s="193"/>
      <c r="I52" s="193"/>
      <c r="J52" s="193"/>
      <c r="K52" s="193"/>
    </row>
    <row r="53" spans="1:11">
      <c r="A53" s="204">
        <v>4800000</v>
      </c>
      <c r="B53" s="198" t="s">
        <v>109</v>
      </c>
      <c r="C53" s="205">
        <v>4900000</v>
      </c>
      <c r="D53" s="200" t="s">
        <v>188</v>
      </c>
      <c r="E53" s="193"/>
      <c r="F53" s="193"/>
      <c r="G53" s="193"/>
      <c r="H53" s="193"/>
      <c r="I53" s="193"/>
      <c r="J53" s="193"/>
      <c r="K53" s="193"/>
    </row>
    <row r="54" spans="1:11">
      <c r="A54" s="204">
        <v>4900000</v>
      </c>
      <c r="B54" s="198" t="s">
        <v>109</v>
      </c>
      <c r="C54" s="205">
        <v>5000000</v>
      </c>
      <c r="D54" s="200" t="s">
        <v>189</v>
      </c>
      <c r="E54" s="193"/>
      <c r="F54" s="193"/>
      <c r="G54" s="193"/>
      <c r="H54" s="193"/>
      <c r="I54" s="193"/>
      <c r="J54" s="193"/>
      <c r="K54" s="193"/>
    </row>
    <row r="55" spans="1:11">
      <c r="A55" s="204">
        <v>5000000</v>
      </c>
      <c r="B55" s="198" t="s">
        <v>109</v>
      </c>
      <c r="C55" s="205">
        <v>10000000</v>
      </c>
      <c r="D55" s="200" t="s">
        <v>190</v>
      </c>
      <c r="E55" s="193"/>
      <c r="F55" s="193"/>
      <c r="G55" s="193"/>
      <c r="H55" s="193"/>
      <c r="I55" s="193"/>
      <c r="J55" s="193"/>
      <c r="K55" s="193"/>
    </row>
    <row r="56" spans="1:11" ht="13.5" thickBot="1">
      <c r="A56" s="219" t="s">
        <v>111</v>
      </c>
      <c r="B56" s="210"/>
      <c r="C56" s="220">
        <v>10000000</v>
      </c>
      <c r="D56" s="212" t="s">
        <v>158</v>
      </c>
      <c r="E56" s="193"/>
      <c r="F56" s="193"/>
      <c r="G56" s="193"/>
      <c r="H56" s="193"/>
      <c r="I56" s="193"/>
      <c r="J56" s="193"/>
      <c r="K56" s="193"/>
    </row>
    <row r="57" spans="1:11" ht="13.5" thickTop="1"/>
  </sheetData>
  <phoneticPr fontId="5" type="noConversion"/>
  <pageMargins left="0.75" right="0.75" top="1" bottom="1" header="0.5" footer="0.5"/>
  <pageSetup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326E7C97FE064A86D2CD5C795818F9" ma:contentTypeVersion="1" ma:contentTypeDescription="Create a new document." ma:contentTypeScope="" ma:versionID="16001fcf9a831c7a81d1a9dd1e0e6f9e">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6931C2B-0D64-4B18-B39A-7296043FB067}"/>
</file>

<file path=customXml/itemProps2.xml><?xml version="1.0" encoding="utf-8"?>
<ds:datastoreItem xmlns:ds="http://schemas.openxmlformats.org/officeDocument/2006/customXml" ds:itemID="{2316786A-C067-4022-88A0-845AE6ED1552}"/>
</file>

<file path=customXml/itemProps3.xml><?xml version="1.0" encoding="utf-8"?>
<ds:datastoreItem xmlns:ds="http://schemas.openxmlformats.org/officeDocument/2006/customXml" ds:itemID="{45ED15AD-A3AC-46B2-9DCA-D4576F7F97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Prime Direct Costs</vt:lpstr>
      <vt:lpstr>Profit</vt:lpstr>
      <vt:lpstr>Profit Factor Tables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Didenhover, Robert T NWS</dc:creator>
  <cp:lastModifiedBy>G3ECCRTD</cp:lastModifiedBy>
  <cp:lastPrinted>2003-04-09T18:14:04Z</cp:lastPrinted>
  <dcterms:created xsi:type="dcterms:W3CDTF">1997-02-13T18:10:24Z</dcterms:created>
  <dcterms:modified xsi:type="dcterms:W3CDTF">2014-01-23T21:24:48Z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0x01010075326E7C97FE064A86D2CD5C795818F9</vt:lpwstr>
  </property>
</Properties>
</file>